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M:\PTO\ENERGETICKÁ_ÚSPORNOST\RECTE\ZD_1_REVIZE\2 - Revitalizace kuchyně - gastro\"/>
    </mc:Choice>
  </mc:AlternateContent>
  <xr:revisionPtr revIDLastSave="0" documentId="13_ncr:1_{B1F7A23E-D975-4179-919A-6C6CE6D4F8D0}" xr6:coauthVersionLast="47" xr6:coauthVersionMax="47" xr10:uidLastSave="{00000000-0000-0000-0000-000000000000}"/>
  <bookViews>
    <workbookView xWindow="-110" yWindow="-110" windowWidth="38620" windowHeight="21100" activeTab="6" xr2:uid="{00000000-000D-0000-FFFF-FFFF00000000}"/>
  </bookViews>
  <sheets>
    <sheet name="Rekapitulace stavby" sheetId="1" r:id="rId1"/>
    <sheet name="01 - ASŘ" sheetId="2" r:id="rId2"/>
    <sheet name="SO-01.1 - Vytápění" sheetId="3" r:id="rId3"/>
    <sheet name="SO-01.2 - ZTI" sheetId="4" r:id="rId4"/>
    <sheet name="SO-01.3 - VZT" sheetId="5" r:id="rId5"/>
    <sheet name="SO-01.4 - SILNOPROUD" sheetId="6" r:id="rId6"/>
    <sheet name="SO-01.5 - GASTRO" sheetId="7" r:id="rId7"/>
    <sheet name="VRN - Vedlejší rozpočtové..." sheetId="8" r:id="rId8"/>
    <sheet name="Pokyny pro vyplnění" sheetId="9" r:id="rId9"/>
  </sheets>
  <definedNames>
    <definedName name="_xlnm._FilterDatabase" localSheetId="1" hidden="1">'01 - ASŘ'!$C$90:$K$304</definedName>
    <definedName name="_xlnm._FilterDatabase" localSheetId="2" hidden="1">'SO-01.1 - Vytápění'!$C$91:$K$221</definedName>
    <definedName name="_xlnm._FilterDatabase" localSheetId="3" hidden="1">'SO-01.2 - ZTI'!$C$92:$K$454</definedName>
    <definedName name="_xlnm._FilterDatabase" localSheetId="4" hidden="1">'SO-01.3 - VZT'!$C$104:$K$186</definedName>
    <definedName name="_xlnm._FilterDatabase" localSheetId="5" hidden="1">'SO-01.4 - SILNOPROUD'!$C$79:$K$169</definedName>
    <definedName name="_xlnm._FilterDatabase" localSheetId="6" hidden="1">'SO-01.5 - GASTRO'!$C$79:$K$315</definedName>
    <definedName name="_xlnm._FilterDatabase" localSheetId="7" hidden="1">'VRN - Vedlejší rozpočtové...'!$C$82:$K$93</definedName>
    <definedName name="_xlnm.Print_Titles" localSheetId="1">'01 - ASŘ'!$90:$90</definedName>
    <definedName name="_xlnm.Print_Titles" localSheetId="0">'Rekapitulace stavby'!$52:$52</definedName>
    <definedName name="_xlnm.Print_Titles" localSheetId="2">'SO-01.1 - Vytápění'!$91:$91</definedName>
    <definedName name="_xlnm.Print_Titles" localSheetId="3">'SO-01.2 - ZTI'!$92:$92</definedName>
    <definedName name="_xlnm.Print_Titles" localSheetId="4">'SO-01.3 - VZT'!$104:$104</definedName>
    <definedName name="_xlnm.Print_Titles" localSheetId="5">'SO-01.4 - SILNOPROUD'!$79:$79</definedName>
    <definedName name="_xlnm.Print_Titles" localSheetId="6">'SO-01.5 - GASTRO'!$79:$79</definedName>
    <definedName name="_xlnm.Print_Titles" localSheetId="7">'VRN - Vedlejší rozpočtové...'!$82:$82</definedName>
    <definedName name="_xlnm.Print_Area" localSheetId="1">'01 - ASŘ'!$C$4:$J$39,'01 - ASŘ'!$C$45:$J$72,'01 - ASŘ'!$C$78:$K$304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2">'SO-01.1 - Vytápění'!$C$4:$J$39,'SO-01.1 - Vytápění'!$C$45:$J$73,'SO-01.1 - Vytápění'!$C$79:$K$221</definedName>
    <definedName name="_xlnm.Print_Area" localSheetId="3">'SO-01.2 - ZTI'!$C$4:$J$39,'SO-01.2 - ZTI'!$C$45:$J$74,'SO-01.2 - ZTI'!$C$80:$K$454</definedName>
    <definedName name="_xlnm.Print_Area" localSheetId="4">'SO-01.3 - VZT'!$C$4:$J$39,'SO-01.3 - VZT'!$C$45:$J$86,'SO-01.3 - VZT'!$C$92:$K$186</definedName>
    <definedName name="_xlnm.Print_Area" localSheetId="5">'SO-01.4 - SILNOPROUD'!$C$4:$J$39,'SO-01.4 - SILNOPROUD'!$C$45:$J$61,'SO-01.4 - SILNOPROUD'!$C$67:$K$169</definedName>
    <definedName name="_xlnm.Print_Area" localSheetId="6">'SO-01.5 - GASTRO'!$C$4:$J$39,'SO-01.5 - GASTRO'!$C$45:$J$61,'SO-01.5 - GASTRO'!$C$67:$K$315</definedName>
    <definedName name="_xlnm.Print_Area" localSheetId="7">'VRN - Vedlejší rozpočtové...'!$C$4:$J$39,'VRN - Vedlejší rozpočtové...'!$C$45:$J$64,'VRN - Vedlejší rozpočtové...'!$C$70:$K$93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61" i="1"/>
  <c r="J35" i="8"/>
  <c r="AX61" i="1"/>
  <c r="BI92" i="8"/>
  <c r="BH92" i="8"/>
  <c r="BG92" i="8"/>
  <c r="BF92" i="8"/>
  <c r="T92" i="8"/>
  <c r="T91" i="8"/>
  <c r="R92" i="8"/>
  <c r="R91" i="8" s="1"/>
  <c r="P92" i="8"/>
  <c r="P91" i="8"/>
  <c r="BI89" i="8"/>
  <c r="BH89" i="8"/>
  <c r="BG89" i="8"/>
  <c r="BF89" i="8"/>
  <c r="T89" i="8"/>
  <c r="T88" i="8"/>
  <c r="R89" i="8"/>
  <c r="R88" i="8"/>
  <c r="P89" i="8"/>
  <c r="P88" i="8" s="1"/>
  <c r="BI86" i="8"/>
  <c r="BH86" i="8"/>
  <c r="BG86" i="8"/>
  <c r="BF86" i="8"/>
  <c r="T86" i="8"/>
  <c r="T85" i="8" s="1"/>
  <c r="R86" i="8"/>
  <c r="R85" i="8"/>
  <c r="P86" i="8"/>
  <c r="P85" i="8"/>
  <c r="J79" i="8"/>
  <c r="F79" i="8"/>
  <c r="F77" i="8"/>
  <c r="E75" i="8"/>
  <c r="J54" i="8"/>
  <c r="F54" i="8"/>
  <c r="F52" i="8"/>
  <c r="E50" i="8"/>
  <c r="J24" i="8"/>
  <c r="E24" i="8"/>
  <c r="J80" i="8" s="1"/>
  <c r="J23" i="8"/>
  <c r="J18" i="8"/>
  <c r="E18" i="8"/>
  <c r="F55" i="8"/>
  <c r="J17" i="8"/>
  <c r="J12" i="8"/>
  <c r="J52" i="8" s="1"/>
  <c r="E7" i="8"/>
  <c r="E48" i="8" s="1"/>
  <c r="J37" i="7"/>
  <c r="J36" i="7"/>
  <c r="AY60" i="1" s="1"/>
  <c r="J35" i="7"/>
  <c r="AX60" i="1" s="1"/>
  <c r="BI314" i="7"/>
  <c r="BH314" i="7"/>
  <c r="BG314" i="7"/>
  <c r="BF314" i="7"/>
  <c r="T314" i="7"/>
  <c r="R314" i="7"/>
  <c r="P314" i="7"/>
  <c r="BI312" i="7"/>
  <c r="BH312" i="7"/>
  <c r="BG312" i="7"/>
  <c r="BF312" i="7"/>
  <c r="T312" i="7"/>
  <c r="R312" i="7"/>
  <c r="P312" i="7"/>
  <c r="BI310" i="7"/>
  <c r="BH310" i="7"/>
  <c r="BG310" i="7"/>
  <c r="BF310" i="7"/>
  <c r="T310" i="7"/>
  <c r="R310" i="7"/>
  <c r="P310" i="7"/>
  <c r="BI308" i="7"/>
  <c r="BH308" i="7"/>
  <c r="BG308" i="7"/>
  <c r="BF308" i="7"/>
  <c r="T308" i="7"/>
  <c r="R308" i="7"/>
  <c r="P308" i="7"/>
  <c r="BI306" i="7"/>
  <c r="BH306" i="7"/>
  <c r="BG306" i="7"/>
  <c r="BF306" i="7"/>
  <c r="T306" i="7"/>
  <c r="R306" i="7"/>
  <c r="P306" i="7"/>
  <c r="BI304" i="7"/>
  <c r="BH304" i="7"/>
  <c r="BG304" i="7"/>
  <c r="BF304" i="7"/>
  <c r="T304" i="7"/>
  <c r="R304" i="7"/>
  <c r="P304" i="7"/>
  <c r="BI302" i="7"/>
  <c r="BH302" i="7"/>
  <c r="BG302" i="7"/>
  <c r="BF302" i="7"/>
  <c r="T302" i="7"/>
  <c r="R302" i="7"/>
  <c r="P302" i="7"/>
  <c r="BI300" i="7"/>
  <c r="BH300" i="7"/>
  <c r="BG300" i="7"/>
  <c r="BF300" i="7"/>
  <c r="T300" i="7"/>
  <c r="R300" i="7"/>
  <c r="P300" i="7"/>
  <c r="BI298" i="7"/>
  <c r="BH298" i="7"/>
  <c r="BG298" i="7"/>
  <c r="BF298" i="7"/>
  <c r="T298" i="7"/>
  <c r="R298" i="7"/>
  <c r="P298" i="7"/>
  <c r="BI296" i="7"/>
  <c r="BH296" i="7"/>
  <c r="BG296" i="7"/>
  <c r="BF296" i="7"/>
  <c r="T296" i="7"/>
  <c r="R296" i="7"/>
  <c r="P296" i="7"/>
  <c r="BI294" i="7"/>
  <c r="BH294" i="7"/>
  <c r="BG294" i="7"/>
  <c r="BF294" i="7"/>
  <c r="T294" i="7"/>
  <c r="R294" i="7"/>
  <c r="P294" i="7"/>
  <c r="BI292" i="7"/>
  <c r="BH292" i="7"/>
  <c r="BG292" i="7"/>
  <c r="BF292" i="7"/>
  <c r="T292" i="7"/>
  <c r="R292" i="7"/>
  <c r="P292" i="7"/>
  <c r="BI290" i="7"/>
  <c r="BH290" i="7"/>
  <c r="BG290" i="7"/>
  <c r="BF290" i="7"/>
  <c r="T290" i="7"/>
  <c r="R290" i="7"/>
  <c r="P290" i="7"/>
  <c r="BI288" i="7"/>
  <c r="BH288" i="7"/>
  <c r="BG288" i="7"/>
  <c r="BF288" i="7"/>
  <c r="T288" i="7"/>
  <c r="R288" i="7"/>
  <c r="P288" i="7"/>
  <c r="BI286" i="7"/>
  <c r="BH286" i="7"/>
  <c r="BG286" i="7"/>
  <c r="BF286" i="7"/>
  <c r="T286" i="7"/>
  <c r="R286" i="7"/>
  <c r="P286" i="7"/>
  <c r="BI284" i="7"/>
  <c r="BH284" i="7"/>
  <c r="BG284" i="7"/>
  <c r="BF284" i="7"/>
  <c r="T284" i="7"/>
  <c r="R284" i="7"/>
  <c r="P284" i="7"/>
  <c r="BI282" i="7"/>
  <c r="BH282" i="7"/>
  <c r="BG282" i="7"/>
  <c r="BF282" i="7"/>
  <c r="T282" i="7"/>
  <c r="R282" i="7"/>
  <c r="P282" i="7"/>
  <c r="BI280" i="7"/>
  <c r="BH280" i="7"/>
  <c r="BG280" i="7"/>
  <c r="BF280" i="7"/>
  <c r="T280" i="7"/>
  <c r="R280" i="7"/>
  <c r="P280" i="7"/>
  <c r="BI278" i="7"/>
  <c r="BH278" i="7"/>
  <c r="BG278" i="7"/>
  <c r="BF278" i="7"/>
  <c r="T278" i="7"/>
  <c r="R278" i="7"/>
  <c r="P278" i="7"/>
  <c r="BI276" i="7"/>
  <c r="BH276" i="7"/>
  <c r="BG276" i="7"/>
  <c r="BF276" i="7"/>
  <c r="T276" i="7"/>
  <c r="R276" i="7"/>
  <c r="P276" i="7"/>
  <c r="BI274" i="7"/>
  <c r="BH274" i="7"/>
  <c r="BG274" i="7"/>
  <c r="BF274" i="7"/>
  <c r="T274" i="7"/>
  <c r="R274" i="7"/>
  <c r="P274" i="7"/>
  <c r="BI272" i="7"/>
  <c r="BH272" i="7"/>
  <c r="BG272" i="7"/>
  <c r="BF272" i="7"/>
  <c r="T272" i="7"/>
  <c r="R272" i="7"/>
  <c r="P272" i="7"/>
  <c r="BI270" i="7"/>
  <c r="BH270" i="7"/>
  <c r="BG270" i="7"/>
  <c r="BF270" i="7"/>
  <c r="T270" i="7"/>
  <c r="R270" i="7"/>
  <c r="P270" i="7"/>
  <c r="BI268" i="7"/>
  <c r="BH268" i="7"/>
  <c r="BG268" i="7"/>
  <c r="BF268" i="7"/>
  <c r="T268" i="7"/>
  <c r="R268" i="7"/>
  <c r="P268" i="7"/>
  <c r="BI266" i="7"/>
  <c r="BH266" i="7"/>
  <c r="BG266" i="7"/>
  <c r="BF266" i="7"/>
  <c r="T266" i="7"/>
  <c r="R266" i="7"/>
  <c r="P266" i="7"/>
  <c r="BI264" i="7"/>
  <c r="BH264" i="7"/>
  <c r="BG264" i="7"/>
  <c r="BF264" i="7"/>
  <c r="T264" i="7"/>
  <c r="R264" i="7"/>
  <c r="P264" i="7"/>
  <c r="BI262" i="7"/>
  <c r="BH262" i="7"/>
  <c r="BG262" i="7"/>
  <c r="BF262" i="7"/>
  <c r="T262" i="7"/>
  <c r="R262" i="7"/>
  <c r="P262" i="7"/>
  <c r="BI260" i="7"/>
  <c r="BH260" i="7"/>
  <c r="BG260" i="7"/>
  <c r="BF260" i="7"/>
  <c r="T260" i="7"/>
  <c r="R260" i="7"/>
  <c r="P260" i="7"/>
  <c r="BI258" i="7"/>
  <c r="BH258" i="7"/>
  <c r="BG258" i="7"/>
  <c r="BF258" i="7"/>
  <c r="T258" i="7"/>
  <c r="R258" i="7"/>
  <c r="P258" i="7"/>
  <c r="BI256" i="7"/>
  <c r="BH256" i="7"/>
  <c r="BG256" i="7"/>
  <c r="BF256" i="7"/>
  <c r="T256" i="7"/>
  <c r="R256" i="7"/>
  <c r="P256" i="7"/>
  <c r="BI254" i="7"/>
  <c r="BH254" i="7"/>
  <c r="BG254" i="7"/>
  <c r="BF254" i="7"/>
  <c r="T254" i="7"/>
  <c r="R254" i="7"/>
  <c r="P254" i="7"/>
  <c r="BI252" i="7"/>
  <c r="BH252" i="7"/>
  <c r="BG252" i="7"/>
  <c r="BF252" i="7"/>
  <c r="T252" i="7"/>
  <c r="R252" i="7"/>
  <c r="P252" i="7"/>
  <c r="BI250" i="7"/>
  <c r="BH250" i="7"/>
  <c r="BG250" i="7"/>
  <c r="BF250" i="7"/>
  <c r="T250" i="7"/>
  <c r="R250" i="7"/>
  <c r="P250" i="7"/>
  <c r="BI248" i="7"/>
  <c r="BH248" i="7"/>
  <c r="BG248" i="7"/>
  <c r="BF248" i="7"/>
  <c r="T248" i="7"/>
  <c r="R248" i="7"/>
  <c r="P248" i="7"/>
  <c r="BI246" i="7"/>
  <c r="BH246" i="7"/>
  <c r="BG246" i="7"/>
  <c r="BF246" i="7"/>
  <c r="T246" i="7"/>
  <c r="R246" i="7"/>
  <c r="P246" i="7"/>
  <c r="BI244" i="7"/>
  <c r="BH244" i="7"/>
  <c r="BG244" i="7"/>
  <c r="BF244" i="7"/>
  <c r="T244" i="7"/>
  <c r="R244" i="7"/>
  <c r="P244" i="7"/>
  <c r="BI242" i="7"/>
  <c r="BH242" i="7"/>
  <c r="BG242" i="7"/>
  <c r="BF242" i="7"/>
  <c r="T242" i="7"/>
  <c r="R242" i="7"/>
  <c r="P242" i="7"/>
  <c r="BI240" i="7"/>
  <c r="BH240" i="7"/>
  <c r="BG240" i="7"/>
  <c r="BF240" i="7"/>
  <c r="T240" i="7"/>
  <c r="R240" i="7"/>
  <c r="P240" i="7"/>
  <c r="BI238" i="7"/>
  <c r="BH238" i="7"/>
  <c r="BG238" i="7"/>
  <c r="BF238" i="7"/>
  <c r="T238" i="7"/>
  <c r="R238" i="7"/>
  <c r="P238" i="7"/>
  <c r="BI236" i="7"/>
  <c r="BH236" i="7"/>
  <c r="BG236" i="7"/>
  <c r="BF236" i="7"/>
  <c r="T236" i="7"/>
  <c r="R236" i="7"/>
  <c r="P236" i="7"/>
  <c r="BI234" i="7"/>
  <c r="BH234" i="7"/>
  <c r="BG234" i="7"/>
  <c r="BF234" i="7"/>
  <c r="T234" i="7"/>
  <c r="R234" i="7"/>
  <c r="P234" i="7"/>
  <c r="BI232" i="7"/>
  <c r="BH232" i="7"/>
  <c r="BG232" i="7"/>
  <c r="BF232" i="7"/>
  <c r="T232" i="7"/>
  <c r="R232" i="7"/>
  <c r="P232" i="7"/>
  <c r="BI230" i="7"/>
  <c r="BH230" i="7"/>
  <c r="BG230" i="7"/>
  <c r="BF230" i="7"/>
  <c r="T230" i="7"/>
  <c r="R230" i="7"/>
  <c r="P230" i="7"/>
  <c r="BI228" i="7"/>
  <c r="BH228" i="7"/>
  <c r="BG228" i="7"/>
  <c r="BF228" i="7"/>
  <c r="T228" i="7"/>
  <c r="R228" i="7"/>
  <c r="P228" i="7"/>
  <c r="BI226" i="7"/>
  <c r="BH226" i="7"/>
  <c r="BG226" i="7"/>
  <c r="BF226" i="7"/>
  <c r="T226" i="7"/>
  <c r="R226" i="7"/>
  <c r="P226" i="7"/>
  <c r="BI224" i="7"/>
  <c r="BH224" i="7"/>
  <c r="BG224" i="7"/>
  <c r="BF224" i="7"/>
  <c r="T224" i="7"/>
  <c r="R224" i="7"/>
  <c r="P224" i="7"/>
  <c r="BI222" i="7"/>
  <c r="BH222" i="7"/>
  <c r="BG222" i="7"/>
  <c r="BF222" i="7"/>
  <c r="T222" i="7"/>
  <c r="R222" i="7"/>
  <c r="P222" i="7"/>
  <c r="BI220" i="7"/>
  <c r="BH220" i="7"/>
  <c r="BG220" i="7"/>
  <c r="BF220" i="7"/>
  <c r="T220" i="7"/>
  <c r="R220" i="7"/>
  <c r="P220" i="7"/>
  <c r="BI218" i="7"/>
  <c r="BH218" i="7"/>
  <c r="BG218" i="7"/>
  <c r="BF218" i="7"/>
  <c r="T218" i="7"/>
  <c r="R218" i="7"/>
  <c r="P218" i="7"/>
  <c r="BI216" i="7"/>
  <c r="BH216" i="7"/>
  <c r="BG216" i="7"/>
  <c r="BF216" i="7"/>
  <c r="T216" i="7"/>
  <c r="R216" i="7"/>
  <c r="P216" i="7"/>
  <c r="BI214" i="7"/>
  <c r="BH214" i="7"/>
  <c r="BG214" i="7"/>
  <c r="BF214" i="7"/>
  <c r="T214" i="7"/>
  <c r="R214" i="7"/>
  <c r="P214" i="7"/>
  <c r="BI212" i="7"/>
  <c r="BH212" i="7"/>
  <c r="BG212" i="7"/>
  <c r="BF212" i="7"/>
  <c r="T212" i="7"/>
  <c r="R212" i="7"/>
  <c r="P212" i="7"/>
  <c r="BI210" i="7"/>
  <c r="BH210" i="7"/>
  <c r="BG210" i="7"/>
  <c r="BF210" i="7"/>
  <c r="T210" i="7"/>
  <c r="R210" i="7"/>
  <c r="P210" i="7"/>
  <c r="BI208" i="7"/>
  <c r="BH208" i="7"/>
  <c r="BG208" i="7"/>
  <c r="BF208" i="7"/>
  <c r="T208" i="7"/>
  <c r="R208" i="7"/>
  <c r="P208" i="7"/>
  <c r="BI206" i="7"/>
  <c r="BH206" i="7"/>
  <c r="BG206" i="7"/>
  <c r="BF206" i="7"/>
  <c r="T206" i="7"/>
  <c r="R206" i="7"/>
  <c r="P206" i="7"/>
  <c r="BI204" i="7"/>
  <c r="BH204" i="7"/>
  <c r="BG204" i="7"/>
  <c r="BF204" i="7"/>
  <c r="T204" i="7"/>
  <c r="R204" i="7"/>
  <c r="P204" i="7"/>
  <c r="BI202" i="7"/>
  <c r="BH202" i="7"/>
  <c r="BG202" i="7"/>
  <c r="BF202" i="7"/>
  <c r="T202" i="7"/>
  <c r="R202" i="7"/>
  <c r="P202" i="7"/>
  <c r="BI200" i="7"/>
  <c r="BH200" i="7"/>
  <c r="BG200" i="7"/>
  <c r="BF200" i="7"/>
  <c r="T200" i="7"/>
  <c r="R200" i="7"/>
  <c r="P200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4" i="7"/>
  <c r="BH194" i="7"/>
  <c r="BG194" i="7"/>
  <c r="BF194" i="7"/>
  <c r="T194" i="7"/>
  <c r="R194" i="7"/>
  <c r="P194" i="7"/>
  <c r="BI192" i="7"/>
  <c r="BH192" i="7"/>
  <c r="BG192" i="7"/>
  <c r="BF192" i="7"/>
  <c r="T192" i="7"/>
  <c r="R192" i="7"/>
  <c r="P192" i="7"/>
  <c r="BI190" i="7"/>
  <c r="BH190" i="7"/>
  <c r="BG190" i="7"/>
  <c r="BF190" i="7"/>
  <c r="T190" i="7"/>
  <c r="R190" i="7"/>
  <c r="P190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70" i="7"/>
  <c r="BH170" i="7"/>
  <c r="BG170" i="7"/>
  <c r="BF170" i="7"/>
  <c r="T170" i="7"/>
  <c r="R170" i="7"/>
  <c r="P170" i="7"/>
  <c r="BI168" i="7"/>
  <c r="BH168" i="7"/>
  <c r="BG168" i="7"/>
  <c r="BF168" i="7"/>
  <c r="T168" i="7"/>
  <c r="R168" i="7"/>
  <c r="P168" i="7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2" i="7"/>
  <c r="BH142" i="7"/>
  <c r="BG142" i="7"/>
  <c r="BF142" i="7"/>
  <c r="T142" i="7"/>
  <c r="R142" i="7"/>
  <c r="P142" i="7"/>
  <c r="BI140" i="7"/>
  <c r="BH140" i="7"/>
  <c r="BG140" i="7"/>
  <c r="BF140" i="7"/>
  <c r="T140" i="7"/>
  <c r="R140" i="7"/>
  <c r="P140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32" i="7"/>
  <c r="BH132" i="7"/>
  <c r="BG132" i="7"/>
  <c r="BF132" i="7"/>
  <c r="T132" i="7"/>
  <c r="R132" i="7"/>
  <c r="P132" i="7"/>
  <c r="BI130" i="7"/>
  <c r="BH130" i="7"/>
  <c r="BG130" i="7"/>
  <c r="BF130" i="7"/>
  <c r="T130" i="7"/>
  <c r="R130" i="7"/>
  <c r="P130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2" i="7"/>
  <c r="BH122" i="7"/>
  <c r="BG122" i="7"/>
  <c r="BF122" i="7"/>
  <c r="T122" i="7"/>
  <c r="R122" i="7"/>
  <c r="P122" i="7"/>
  <c r="BI120" i="7"/>
  <c r="BH120" i="7"/>
  <c r="BG120" i="7"/>
  <c r="BF120" i="7"/>
  <c r="T120" i="7"/>
  <c r="R120" i="7"/>
  <c r="P120" i="7"/>
  <c r="BI118" i="7"/>
  <c r="BH118" i="7"/>
  <c r="BG118" i="7"/>
  <c r="BF118" i="7"/>
  <c r="T118" i="7"/>
  <c r="R118" i="7"/>
  <c r="P118" i="7"/>
  <c r="BI116" i="7"/>
  <c r="BH116" i="7"/>
  <c r="BG116" i="7"/>
  <c r="BF116" i="7"/>
  <c r="T116" i="7"/>
  <c r="R116" i="7"/>
  <c r="P116" i="7"/>
  <c r="BI114" i="7"/>
  <c r="BH114" i="7"/>
  <c r="BG114" i="7"/>
  <c r="BF114" i="7"/>
  <c r="T114" i="7"/>
  <c r="R114" i="7"/>
  <c r="P114" i="7"/>
  <c r="BI112" i="7"/>
  <c r="BH112" i="7"/>
  <c r="BG112" i="7"/>
  <c r="BF112" i="7"/>
  <c r="T112" i="7"/>
  <c r="R112" i="7"/>
  <c r="P112" i="7"/>
  <c r="BI110" i="7"/>
  <c r="BH110" i="7"/>
  <c r="BG110" i="7"/>
  <c r="BF110" i="7"/>
  <c r="T110" i="7"/>
  <c r="R110" i="7"/>
  <c r="P110" i="7"/>
  <c r="BI108" i="7"/>
  <c r="BH108" i="7"/>
  <c r="BG108" i="7"/>
  <c r="BF108" i="7"/>
  <c r="T108" i="7"/>
  <c r="R108" i="7"/>
  <c r="P108" i="7"/>
  <c r="BI106" i="7"/>
  <c r="BH106" i="7"/>
  <c r="BG106" i="7"/>
  <c r="BF106" i="7"/>
  <c r="T106" i="7"/>
  <c r="R106" i="7"/>
  <c r="P106" i="7"/>
  <c r="BI104" i="7"/>
  <c r="BH104" i="7"/>
  <c r="BG104" i="7"/>
  <c r="BF104" i="7"/>
  <c r="T104" i="7"/>
  <c r="R104" i="7"/>
  <c r="P104" i="7"/>
  <c r="BI102" i="7"/>
  <c r="BH102" i="7"/>
  <c r="BG102" i="7"/>
  <c r="BF102" i="7"/>
  <c r="T102" i="7"/>
  <c r="R102" i="7"/>
  <c r="P102" i="7"/>
  <c r="BI100" i="7"/>
  <c r="BH100" i="7"/>
  <c r="BG100" i="7"/>
  <c r="BF100" i="7"/>
  <c r="T100" i="7"/>
  <c r="R100" i="7"/>
  <c r="P100" i="7"/>
  <c r="BI98" i="7"/>
  <c r="BH98" i="7"/>
  <c r="BG98" i="7"/>
  <c r="BF98" i="7"/>
  <c r="T98" i="7"/>
  <c r="R98" i="7"/>
  <c r="P98" i="7"/>
  <c r="BI96" i="7"/>
  <c r="BH96" i="7"/>
  <c r="BG96" i="7"/>
  <c r="BF96" i="7"/>
  <c r="T96" i="7"/>
  <c r="R96" i="7"/>
  <c r="P96" i="7"/>
  <c r="BI94" i="7"/>
  <c r="BH94" i="7"/>
  <c r="BG94" i="7"/>
  <c r="BF94" i="7"/>
  <c r="T94" i="7"/>
  <c r="R94" i="7"/>
  <c r="P94" i="7"/>
  <c r="BI92" i="7"/>
  <c r="BH92" i="7"/>
  <c r="BG92" i="7"/>
  <c r="BF92" i="7"/>
  <c r="T92" i="7"/>
  <c r="R92" i="7"/>
  <c r="P92" i="7"/>
  <c r="BI90" i="7"/>
  <c r="BH90" i="7"/>
  <c r="BG90" i="7"/>
  <c r="BF90" i="7"/>
  <c r="T90" i="7"/>
  <c r="R90" i="7"/>
  <c r="P90" i="7"/>
  <c r="BI88" i="7"/>
  <c r="BH88" i="7"/>
  <c r="BG88" i="7"/>
  <c r="BF88" i="7"/>
  <c r="T88" i="7"/>
  <c r="R88" i="7"/>
  <c r="P88" i="7"/>
  <c r="BI86" i="7"/>
  <c r="BH86" i="7"/>
  <c r="BG86" i="7"/>
  <c r="BF86" i="7"/>
  <c r="T86" i="7"/>
  <c r="R86" i="7"/>
  <c r="P86" i="7"/>
  <c r="BI84" i="7"/>
  <c r="BH84" i="7"/>
  <c r="BG84" i="7"/>
  <c r="BF84" i="7"/>
  <c r="T84" i="7"/>
  <c r="R84" i="7"/>
  <c r="P84" i="7"/>
  <c r="BI82" i="7"/>
  <c r="BH82" i="7"/>
  <c r="BG82" i="7"/>
  <c r="BF82" i="7"/>
  <c r="T82" i="7"/>
  <c r="R82" i="7"/>
  <c r="P82" i="7"/>
  <c r="J76" i="7"/>
  <c r="F76" i="7"/>
  <c r="F74" i="7"/>
  <c r="E72" i="7"/>
  <c r="J54" i="7"/>
  <c r="F54" i="7"/>
  <c r="F52" i="7"/>
  <c r="E50" i="7"/>
  <c r="J24" i="7"/>
  <c r="E24" i="7"/>
  <c r="J77" i="7" s="1"/>
  <c r="J23" i="7"/>
  <c r="J18" i="7"/>
  <c r="E18" i="7"/>
  <c r="F55" i="7" s="1"/>
  <c r="J17" i="7"/>
  <c r="J12" i="7"/>
  <c r="J74" i="7" s="1"/>
  <c r="E7" i="7"/>
  <c r="E48" i="7" s="1"/>
  <c r="J37" i="6"/>
  <c r="J36" i="6"/>
  <c r="AY59" i="1" s="1"/>
  <c r="J35" i="6"/>
  <c r="AX59" i="1"/>
  <c r="BI169" i="6"/>
  <c r="BH169" i="6"/>
  <c r="BG169" i="6"/>
  <c r="BF169" i="6"/>
  <c r="T169" i="6"/>
  <c r="R169" i="6"/>
  <c r="P169" i="6"/>
  <c r="BI168" i="6"/>
  <c r="BH168" i="6"/>
  <c r="BG168" i="6"/>
  <c r="BF168" i="6"/>
  <c r="T168" i="6"/>
  <c r="R168" i="6"/>
  <c r="P168" i="6"/>
  <c r="BI167" i="6"/>
  <c r="BH167" i="6"/>
  <c r="BG167" i="6"/>
  <c r="BF167" i="6"/>
  <c r="T167" i="6"/>
  <c r="R167" i="6"/>
  <c r="P167" i="6"/>
  <c r="BI166" i="6"/>
  <c r="BH166" i="6"/>
  <c r="BG166" i="6"/>
  <c r="BF166" i="6"/>
  <c r="T166" i="6"/>
  <c r="R166" i="6"/>
  <c r="P166" i="6"/>
  <c r="BI165" i="6"/>
  <c r="BH165" i="6"/>
  <c r="BG165" i="6"/>
  <c r="BF165" i="6"/>
  <c r="T165" i="6"/>
  <c r="R165" i="6"/>
  <c r="P165" i="6"/>
  <c r="BI164" i="6"/>
  <c r="BH164" i="6"/>
  <c r="BG164" i="6"/>
  <c r="BF164" i="6"/>
  <c r="T164" i="6"/>
  <c r="R164" i="6"/>
  <c r="P164" i="6"/>
  <c r="BI163" i="6"/>
  <c r="BH163" i="6"/>
  <c r="BG163" i="6"/>
  <c r="BF163" i="6"/>
  <c r="T163" i="6"/>
  <c r="R163" i="6"/>
  <c r="P163" i="6"/>
  <c r="BI162" i="6"/>
  <c r="BH162" i="6"/>
  <c r="BG162" i="6"/>
  <c r="BF162" i="6"/>
  <c r="T162" i="6"/>
  <c r="R162" i="6"/>
  <c r="P162" i="6"/>
  <c r="BI161" i="6"/>
  <c r="BH161" i="6"/>
  <c r="BG161" i="6"/>
  <c r="BF161" i="6"/>
  <c r="T161" i="6"/>
  <c r="R161" i="6"/>
  <c r="P161" i="6"/>
  <c r="BI160" i="6"/>
  <c r="BH160" i="6"/>
  <c r="BG160" i="6"/>
  <c r="BF160" i="6"/>
  <c r="T160" i="6"/>
  <c r="R160" i="6"/>
  <c r="P160" i="6"/>
  <c r="BI159" i="6"/>
  <c r="BH159" i="6"/>
  <c r="BG159" i="6"/>
  <c r="BF159" i="6"/>
  <c r="T159" i="6"/>
  <c r="R159" i="6"/>
  <c r="P159" i="6"/>
  <c r="BI158" i="6"/>
  <c r="BH158" i="6"/>
  <c r="BG158" i="6"/>
  <c r="BF158" i="6"/>
  <c r="T158" i="6"/>
  <c r="R158" i="6"/>
  <c r="P158" i="6"/>
  <c r="BI157" i="6"/>
  <c r="BH157" i="6"/>
  <c r="BG157" i="6"/>
  <c r="BF157" i="6"/>
  <c r="T157" i="6"/>
  <c r="R157" i="6"/>
  <c r="P157" i="6"/>
  <c r="BI156" i="6"/>
  <c r="BH156" i="6"/>
  <c r="BG156" i="6"/>
  <c r="BF156" i="6"/>
  <c r="T156" i="6"/>
  <c r="R156" i="6"/>
  <c r="P156" i="6"/>
  <c r="BI155" i="6"/>
  <c r="BH155" i="6"/>
  <c r="BG155" i="6"/>
  <c r="BF155" i="6"/>
  <c r="T155" i="6"/>
  <c r="R155" i="6"/>
  <c r="P155" i="6"/>
  <c r="BI154" i="6"/>
  <c r="BH154" i="6"/>
  <c r="BG154" i="6"/>
  <c r="BF154" i="6"/>
  <c r="T154" i="6"/>
  <c r="R154" i="6"/>
  <c r="P154" i="6"/>
  <c r="BI153" i="6"/>
  <c r="BH153" i="6"/>
  <c r="BG153" i="6"/>
  <c r="BF153" i="6"/>
  <c r="T153" i="6"/>
  <c r="R153" i="6"/>
  <c r="P153" i="6"/>
  <c r="BI152" i="6"/>
  <c r="BH152" i="6"/>
  <c r="BG152" i="6"/>
  <c r="BF152" i="6"/>
  <c r="T152" i="6"/>
  <c r="R152" i="6"/>
  <c r="P152" i="6"/>
  <c r="BI151" i="6"/>
  <c r="BH151" i="6"/>
  <c r="BG151" i="6"/>
  <c r="BF151" i="6"/>
  <c r="T151" i="6"/>
  <c r="R151" i="6"/>
  <c r="P151" i="6"/>
  <c r="BI150" i="6"/>
  <c r="BH150" i="6"/>
  <c r="BG150" i="6"/>
  <c r="BF150" i="6"/>
  <c r="T150" i="6"/>
  <c r="R150" i="6"/>
  <c r="P150" i="6"/>
  <c r="BI149" i="6"/>
  <c r="BH149" i="6"/>
  <c r="BG149" i="6"/>
  <c r="BF149" i="6"/>
  <c r="T149" i="6"/>
  <c r="R149" i="6"/>
  <c r="P149" i="6"/>
  <c r="BI148" i="6"/>
  <c r="BH148" i="6"/>
  <c r="BG148" i="6"/>
  <c r="BF148" i="6"/>
  <c r="T148" i="6"/>
  <c r="R148" i="6"/>
  <c r="P148" i="6"/>
  <c r="BI147" i="6"/>
  <c r="BH147" i="6"/>
  <c r="BG147" i="6"/>
  <c r="BF147" i="6"/>
  <c r="T147" i="6"/>
  <c r="R147" i="6"/>
  <c r="P147" i="6"/>
  <c r="BI146" i="6"/>
  <c r="BH146" i="6"/>
  <c r="BG146" i="6"/>
  <c r="BF146" i="6"/>
  <c r="T146" i="6"/>
  <c r="R146" i="6"/>
  <c r="P146" i="6"/>
  <c r="BI145" i="6"/>
  <c r="BH145" i="6"/>
  <c r="BG145" i="6"/>
  <c r="BF145" i="6"/>
  <c r="T145" i="6"/>
  <c r="R145" i="6"/>
  <c r="P145" i="6"/>
  <c r="BI144" i="6"/>
  <c r="BH144" i="6"/>
  <c r="BG144" i="6"/>
  <c r="BF144" i="6"/>
  <c r="T144" i="6"/>
  <c r="R144" i="6"/>
  <c r="P144" i="6"/>
  <c r="BI143" i="6"/>
  <c r="BH143" i="6"/>
  <c r="BG143" i="6"/>
  <c r="BF143" i="6"/>
  <c r="T143" i="6"/>
  <c r="R143" i="6"/>
  <c r="P143" i="6"/>
  <c r="BI142" i="6"/>
  <c r="BH142" i="6"/>
  <c r="BG142" i="6"/>
  <c r="BF142" i="6"/>
  <c r="T142" i="6"/>
  <c r="R142" i="6"/>
  <c r="P142" i="6"/>
  <c r="BI141" i="6"/>
  <c r="BH141" i="6"/>
  <c r="BG141" i="6"/>
  <c r="BF141" i="6"/>
  <c r="T141" i="6"/>
  <c r="R141" i="6"/>
  <c r="P141" i="6"/>
  <c r="BI140" i="6"/>
  <c r="BH140" i="6"/>
  <c r="BG140" i="6"/>
  <c r="BF140" i="6"/>
  <c r="T140" i="6"/>
  <c r="R140" i="6"/>
  <c r="P140" i="6"/>
  <c r="BI139" i="6"/>
  <c r="BH139" i="6"/>
  <c r="BG139" i="6"/>
  <c r="BF139" i="6"/>
  <c r="T139" i="6"/>
  <c r="R139" i="6"/>
  <c r="P139" i="6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6" i="6"/>
  <c r="BH136" i="6"/>
  <c r="BG136" i="6"/>
  <c r="BF136" i="6"/>
  <c r="T136" i="6"/>
  <c r="R136" i="6"/>
  <c r="P136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2" i="6"/>
  <c r="BH132" i="6"/>
  <c r="BG132" i="6"/>
  <c r="BF132" i="6"/>
  <c r="T132" i="6"/>
  <c r="R132" i="6"/>
  <c r="P132" i="6"/>
  <c r="BI131" i="6"/>
  <c r="BH131" i="6"/>
  <c r="BG131" i="6"/>
  <c r="BF131" i="6"/>
  <c r="T131" i="6"/>
  <c r="R131" i="6"/>
  <c r="P131" i="6"/>
  <c r="BI130" i="6"/>
  <c r="BH130" i="6"/>
  <c r="BG130" i="6"/>
  <c r="BF130" i="6"/>
  <c r="T130" i="6"/>
  <c r="R130" i="6"/>
  <c r="P130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BI120" i="6"/>
  <c r="BH120" i="6"/>
  <c r="BG120" i="6"/>
  <c r="BF120" i="6"/>
  <c r="T120" i="6"/>
  <c r="R120" i="6"/>
  <c r="P120" i="6"/>
  <c r="BI119" i="6"/>
  <c r="BH119" i="6"/>
  <c r="BG119" i="6"/>
  <c r="BF119" i="6"/>
  <c r="T119" i="6"/>
  <c r="R119" i="6"/>
  <c r="P119" i="6"/>
  <c r="BI118" i="6"/>
  <c r="BH118" i="6"/>
  <c r="BG118" i="6"/>
  <c r="BF118" i="6"/>
  <c r="T118" i="6"/>
  <c r="R118" i="6"/>
  <c r="P118" i="6"/>
  <c r="BI117" i="6"/>
  <c r="BH117" i="6"/>
  <c r="BG117" i="6"/>
  <c r="BF117" i="6"/>
  <c r="T117" i="6"/>
  <c r="R117" i="6"/>
  <c r="P117" i="6"/>
  <c r="BI116" i="6"/>
  <c r="BH116" i="6"/>
  <c r="BG116" i="6"/>
  <c r="BF116" i="6"/>
  <c r="T116" i="6"/>
  <c r="R116" i="6"/>
  <c r="P116" i="6"/>
  <c r="BI115" i="6"/>
  <c r="BH115" i="6"/>
  <c r="BG115" i="6"/>
  <c r="BF115" i="6"/>
  <c r="T115" i="6"/>
  <c r="R115" i="6"/>
  <c r="P115" i="6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2" i="6"/>
  <c r="BH112" i="6"/>
  <c r="BG112" i="6"/>
  <c r="BF112" i="6"/>
  <c r="T112" i="6"/>
  <c r="R112" i="6"/>
  <c r="P112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8" i="6"/>
  <c r="BH108" i="6"/>
  <c r="BG108" i="6"/>
  <c r="BF108" i="6"/>
  <c r="T108" i="6"/>
  <c r="R108" i="6"/>
  <c r="P108" i="6"/>
  <c r="BI107" i="6"/>
  <c r="BH107" i="6"/>
  <c r="BG107" i="6"/>
  <c r="BF107" i="6"/>
  <c r="T107" i="6"/>
  <c r="R107" i="6"/>
  <c r="P107" i="6"/>
  <c r="BI106" i="6"/>
  <c r="BH106" i="6"/>
  <c r="BG106" i="6"/>
  <c r="BF106" i="6"/>
  <c r="T106" i="6"/>
  <c r="R106" i="6"/>
  <c r="P106" i="6"/>
  <c r="BI105" i="6"/>
  <c r="BH105" i="6"/>
  <c r="BG105" i="6"/>
  <c r="BF105" i="6"/>
  <c r="T105" i="6"/>
  <c r="R105" i="6"/>
  <c r="P105" i="6"/>
  <c r="BI104" i="6"/>
  <c r="BH104" i="6"/>
  <c r="BG104" i="6"/>
  <c r="BF104" i="6"/>
  <c r="T104" i="6"/>
  <c r="R104" i="6"/>
  <c r="P104" i="6"/>
  <c r="BI103" i="6"/>
  <c r="BH103" i="6"/>
  <c r="BG103" i="6"/>
  <c r="BF103" i="6"/>
  <c r="T103" i="6"/>
  <c r="R103" i="6"/>
  <c r="P103" i="6"/>
  <c r="BI102" i="6"/>
  <c r="BH102" i="6"/>
  <c r="BG102" i="6"/>
  <c r="BF102" i="6"/>
  <c r="T102" i="6"/>
  <c r="R102" i="6"/>
  <c r="P102" i="6"/>
  <c r="BI101" i="6"/>
  <c r="BH101" i="6"/>
  <c r="BG101" i="6"/>
  <c r="BF101" i="6"/>
  <c r="T101" i="6"/>
  <c r="R101" i="6"/>
  <c r="P101" i="6"/>
  <c r="BI100" i="6"/>
  <c r="BH100" i="6"/>
  <c r="BG100" i="6"/>
  <c r="BF100" i="6"/>
  <c r="T100" i="6"/>
  <c r="R100" i="6"/>
  <c r="P100" i="6"/>
  <c r="BI99" i="6"/>
  <c r="BH99" i="6"/>
  <c r="BG99" i="6"/>
  <c r="BF99" i="6"/>
  <c r="T99" i="6"/>
  <c r="R99" i="6"/>
  <c r="P99" i="6"/>
  <c r="BI98" i="6"/>
  <c r="BH98" i="6"/>
  <c r="BG98" i="6"/>
  <c r="BF98" i="6"/>
  <c r="T98" i="6"/>
  <c r="R98" i="6"/>
  <c r="P98" i="6"/>
  <c r="BI97" i="6"/>
  <c r="BH97" i="6"/>
  <c r="BG97" i="6"/>
  <c r="BF97" i="6"/>
  <c r="T97" i="6"/>
  <c r="R97" i="6"/>
  <c r="P97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3" i="6"/>
  <c r="BH93" i="6"/>
  <c r="BG93" i="6"/>
  <c r="BF93" i="6"/>
  <c r="T93" i="6"/>
  <c r="R93" i="6"/>
  <c r="P93" i="6"/>
  <c r="BI92" i="6"/>
  <c r="BH92" i="6"/>
  <c r="BG92" i="6"/>
  <c r="BF92" i="6"/>
  <c r="T92" i="6"/>
  <c r="R92" i="6"/>
  <c r="P92" i="6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6" i="6"/>
  <c r="BH86" i="6"/>
  <c r="BG86" i="6"/>
  <c r="BF86" i="6"/>
  <c r="T86" i="6"/>
  <c r="R86" i="6"/>
  <c r="P86" i="6"/>
  <c r="BI85" i="6"/>
  <c r="BH85" i="6"/>
  <c r="BG85" i="6"/>
  <c r="BF85" i="6"/>
  <c r="T85" i="6"/>
  <c r="R85" i="6"/>
  <c r="P85" i="6"/>
  <c r="BI84" i="6"/>
  <c r="BH84" i="6"/>
  <c r="BG84" i="6"/>
  <c r="BF84" i="6"/>
  <c r="T84" i="6"/>
  <c r="R84" i="6"/>
  <c r="P84" i="6"/>
  <c r="BI83" i="6"/>
  <c r="BH83" i="6"/>
  <c r="BG83" i="6"/>
  <c r="BF83" i="6"/>
  <c r="T83" i="6"/>
  <c r="R83" i="6"/>
  <c r="P83" i="6"/>
  <c r="BI82" i="6"/>
  <c r="BH82" i="6"/>
  <c r="BG82" i="6"/>
  <c r="BF82" i="6"/>
  <c r="T82" i="6"/>
  <c r="R82" i="6"/>
  <c r="P82" i="6"/>
  <c r="J76" i="6"/>
  <c r="F76" i="6"/>
  <c r="F74" i="6"/>
  <c r="E72" i="6"/>
  <c r="J54" i="6"/>
  <c r="F54" i="6"/>
  <c r="F52" i="6"/>
  <c r="E50" i="6"/>
  <c r="J24" i="6"/>
  <c r="E24" i="6"/>
  <c r="J77" i="6" s="1"/>
  <c r="J23" i="6"/>
  <c r="J18" i="6"/>
  <c r="E18" i="6"/>
  <c r="F77" i="6" s="1"/>
  <c r="J17" i="6"/>
  <c r="J12" i="6"/>
  <c r="J52" i="6"/>
  <c r="E7" i="6"/>
  <c r="E70" i="6" s="1"/>
  <c r="J37" i="5"/>
  <c r="J36" i="5"/>
  <c r="AY58" i="1" s="1"/>
  <c r="J35" i="5"/>
  <c r="AX58" i="1"/>
  <c r="BI186" i="5"/>
  <c r="BH186" i="5"/>
  <c r="BG186" i="5"/>
  <c r="BF186" i="5"/>
  <c r="T186" i="5"/>
  <c r="R186" i="5"/>
  <c r="P186" i="5"/>
  <c r="BI185" i="5"/>
  <c r="BH185" i="5"/>
  <c r="BG185" i="5"/>
  <c r="BF185" i="5"/>
  <c r="T185" i="5"/>
  <c r="R185" i="5"/>
  <c r="P185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81" i="5"/>
  <c r="BH181" i="5"/>
  <c r="BG181" i="5"/>
  <c r="BF181" i="5"/>
  <c r="T181" i="5"/>
  <c r="R181" i="5"/>
  <c r="P181" i="5"/>
  <c r="BI180" i="5"/>
  <c r="BH180" i="5"/>
  <c r="BG180" i="5"/>
  <c r="BF180" i="5"/>
  <c r="T180" i="5"/>
  <c r="R180" i="5"/>
  <c r="P180" i="5"/>
  <c r="BI179" i="5"/>
  <c r="BH179" i="5"/>
  <c r="BG179" i="5"/>
  <c r="BF179" i="5"/>
  <c r="T179" i="5"/>
  <c r="R179" i="5"/>
  <c r="P179" i="5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T175" i="5" s="1"/>
  <c r="R176" i="5"/>
  <c r="R175" i="5" s="1"/>
  <c r="P176" i="5"/>
  <c r="P175" i="5" s="1"/>
  <c r="BI174" i="5"/>
  <c r="BH174" i="5"/>
  <c r="BG174" i="5"/>
  <c r="BF174" i="5"/>
  <c r="T174" i="5"/>
  <c r="T173" i="5"/>
  <c r="R174" i="5"/>
  <c r="R173" i="5" s="1"/>
  <c r="P174" i="5"/>
  <c r="P173" i="5"/>
  <c r="BI171" i="5"/>
  <c r="BH171" i="5"/>
  <c r="BG171" i="5"/>
  <c r="BF171" i="5"/>
  <c r="T171" i="5"/>
  <c r="R171" i="5"/>
  <c r="P171" i="5"/>
  <c r="BI170" i="5"/>
  <c r="BH170" i="5"/>
  <c r="BG170" i="5"/>
  <c r="BF170" i="5"/>
  <c r="T170" i="5"/>
  <c r="R170" i="5"/>
  <c r="P170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6" i="5"/>
  <c r="BH166" i="5"/>
  <c r="BG166" i="5"/>
  <c r="BF166" i="5"/>
  <c r="T166" i="5"/>
  <c r="R166" i="5"/>
  <c r="P166" i="5"/>
  <c r="BI163" i="5"/>
  <c r="BH163" i="5"/>
  <c r="BG163" i="5"/>
  <c r="BF163" i="5"/>
  <c r="T163" i="5"/>
  <c r="T162" i="5" s="1"/>
  <c r="R163" i="5"/>
  <c r="R162" i="5" s="1"/>
  <c r="P163" i="5"/>
  <c r="P162" i="5"/>
  <c r="BI161" i="5"/>
  <c r="BH161" i="5"/>
  <c r="BG161" i="5"/>
  <c r="BF161" i="5"/>
  <c r="T161" i="5"/>
  <c r="T160" i="5" s="1"/>
  <c r="R161" i="5"/>
  <c r="R160" i="5" s="1"/>
  <c r="P161" i="5"/>
  <c r="P160" i="5" s="1"/>
  <c r="BI159" i="5"/>
  <c r="BH159" i="5"/>
  <c r="BG159" i="5"/>
  <c r="BF159" i="5"/>
  <c r="T159" i="5"/>
  <c r="T158" i="5"/>
  <c r="R159" i="5"/>
  <c r="R158" i="5" s="1"/>
  <c r="P159" i="5"/>
  <c r="P158" i="5" s="1"/>
  <c r="BI157" i="5"/>
  <c r="BH157" i="5"/>
  <c r="BG157" i="5"/>
  <c r="BF157" i="5"/>
  <c r="T157" i="5"/>
  <c r="T156" i="5"/>
  <c r="R157" i="5"/>
  <c r="R156" i="5"/>
  <c r="P157" i="5"/>
  <c r="P156" i="5"/>
  <c r="BI155" i="5"/>
  <c r="BH155" i="5"/>
  <c r="BG155" i="5"/>
  <c r="BF155" i="5"/>
  <c r="T155" i="5"/>
  <c r="R155" i="5"/>
  <c r="P155" i="5"/>
  <c r="BI154" i="5"/>
  <c r="BH154" i="5"/>
  <c r="BG154" i="5"/>
  <c r="BF154" i="5"/>
  <c r="T154" i="5"/>
  <c r="R154" i="5"/>
  <c r="P154" i="5"/>
  <c r="BI153" i="5"/>
  <c r="BH153" i="5"/>
  <c r="BG153" i="5"/>
  <c r="BF153" i="5"/>
  <c r="T153" i="5"/>
  <c r="R153" i="5"/>
  <c r="P153" i="5"/>
  <c r="BI152" i="5"/>
  <c r="BH152" i="5"/>
  <c r="BG152" i="5"/>
  <c r="BF152" i="5"/>
  <c r="T152" i="5"/>
  <c r="R152" i="5"/>
  <c r="P152" i="5"/>
  <c r="BI151" i="5"/>
  <c r="BH151" i="5"/>
  <c r="BG151" i="5"/>
  <c r="BF151" i="5"/>
  <c r="T151" i="5"/>
  <c r="R151" i="5"/>
  <c r="P151" i="5"/>
  <c r="BI150" i="5"/>
  <c r="BH150" i="5"/>
  <c r="BG150" i="5"/>
  <c r="BF150" i="5"/>
  <c r="T150" i="5"/>
  <c r="R150" i="5"/>
  <c r="P150" i="5"/>
  <c r="BI148" i="5"/>
  <c r="BH148" i="5"/>
  <c r="BG148" i="5"/>
  <c r="BF148" i="5"/>
  <c r="T148" i="5"/>
  <c r="T147" i="5"/>
  <c r="R148" i="5"/>
  <c r="R147" i="5" s="1"/>
  <c r="P148" i="5"/>
  <c r="P147" i="5"/>
  <c r="BI145" i="5"/>
  <c r="BH145" i="5"/>
  <c r="BG145" i="5"/>
  <c r="BF145" i="5"/>
  <c r="T145" i="5"/>
  <c r="T144" i="5" s="1"/>
  <c r="R145" i="5"/>
  <c r="R144" i="5" s="1"/>
  <c r="P145" i="5"/>
  <c r="P144" i="5" s="1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T130" i="5"/>
  <c r="R131" i="5"/>
  <c r="R130" i="5"/>
  <c r="P131" i="5"/>
  <c r="P130" i="5" s="1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BI119" i="5"/>
  <c r="BH119" i="5"/>
  <c r="BG119" i="5"/>
  <c r="BF119" i="5"/>
  <c r="T119" i="5"/>
  <c r="R119" i="5"/>
  <c r="P119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6" i="5"/>
  <c r="BH116" i="5"/>
  <c r="BG116" i="5"/>
  <c r="BF116" i="5"/>
  <c r="T116" i="5"/>
  <c r="R116" i="5"/>
  <c r="P116" i="5"/>
  <c r="BI115" i="5"/>
  <c r="BH115" i="5"/>
  <c r="BG115" i="5"/>
  <c r="BF115" i="5"/>
  <c r="T115" i="5"/>
  <c r="R115" i="5"/>
  <c r="P115" i="5"/>
  <c r="BI114" i="5"/>
  <c r="BH114" i="5"/>
  <c r="BG114" i="5"/>
  <c r="BF114" i="5"/>
  <c r="T114" i="5"/>
  <c r="R114" i="5"/>
  <c r="P114" i="5"/>
  <c r="BI113" i="5"/>
  <c r="BH113" i="5"/>
  <c r="BG113" i="5"/>
  <c r="BF113" i="5"/>
  <c r="T113" i="5"/>
  <c r="R113" i="5"/>
  <c r="P113" i="5"/>
  <c r="BI111" i="5"/>
  <c r="BH111" i="5"/>
  <c r="BG111" i="5"/>
  <c r="BF111" i="5"/>
  <c r="T111" i="5"/>
  <c r="R111" i="5"/>
  <c r="P111" i="5"/>
  <c r="BI110" i="5"/>
  <c r="BH110" i="5"/>
  <c r="BG110" i="5"/>
  <c r="BF110" i="5"/>
  <c r="T110" i="5"/>
  <c r="R110" i="5"/>
  <c r="P110" i="5"/>
  <c r="BI109" i="5"/>
  <c r="BH109" i="5"/>
  <c r="BG109" i="5"/>
  <c r="BF109" i="5"/>
  <c r="T109" i="5"/>
  <c r="R109" i="5"/>
  <c r="P109" i="5"/>
  <c r="BI108" i="5"/>
  <c r="BH108" i="5"/>
  <c r="BG108" i="5"/>
  <c r="BF108" i="5"/>
  <c r="T108" i="5"/>
  <c r="R108" i="5"/>
  <c r="P108" i="5"/>
  <c r="J101" i="5"/>
  <c r="F101" i="5"/>
  <c r="F99" i="5"/>
  <c r="E97" i="5"/>
  <c r="J54" i="5"/>
  <c r="F54" i="5"/>
  <c r="F52" i="5"/>
  <c r="E50" i="5"/>
  <c r="J24" i="5"/>
  <c r="E24" i="5"/>
  <c r="J102" i="5" s="1"/>
  <c r="J23" i="5"/>
  <c r="J18" i="5"/>
  <c r="E18" i="5"/>
  <c r="F102" i="5" s="1"/>
  <c r="J17" i="5"/>
  <c r="J12" i="5"/>
  <c r="J99" i="5" s="1"/>
  <c r="E7" i="5"/>
  <c r="E95" i="5" s="1"/>
  <c r="J37" i="4"/>
  <c r="J36" i="4"/>
  <c r="AY57" i="1"/>
  <c r="J35" i="4"/>
  <c r="AX57" i="1" s="1"/>
  <c r="BI454" i="4"/>
  <c r="BH454" i="4"/>
  <c r="BG454" i="4"/>
  <c r="BF454" i="4"/>
  <c r="T454" i="4"/>
  <c r="T453" i="4"/>
  <c r="R454" i="4"/>
  <c r="R453" i="4"/>
  <c r="P454" i="4"/>
  <c r="P453" i="4"/>
  <c r="BI452" i="4"/>
  <c r="BH452" i="4"/>
  <c r="BG452" i="4"/>
  <c r="BF452" i="4"/>
  <c r="T452" i="4"/>
  <c r="R452" i="4"/>
  <c r="P452" i="4"/>
  <c r="BI447" i="4"/>
  <c r="BH447" i="4"/>
  <c r="BG447" i="4"/>
  <c r="BF447" i="4"/>
  <c r="T447" i="4"/>
  <c r="R447" i="4"/>
  <c r="P447" i="4"/>
  <c r="BI446" i="4"/>
  <c r="BH446" i="4"/>
  <c r="BG446" i="4"/>
  <c r="BF446" i="4"/>
  <c r="T446" i="4"/>
  <c r="R446" i="4"/>
  <c r="P446" i="4"/>
  <c r="BI443" i="4"/>
  <c r="BH443" i="4"/>
  <c r="BG443" i="4"/>
  <c r="BF443" i="4"/>
  <c r="T443" i="4"/>
  <c r="R443" i="4"/>
  <c r="P443" i="4"/>
  <c r="BI442" i="4"/>
  <c r="BH442" i="4"/>
  <c r="BG442" i="4"/>
  <c r="BF442" i="4"/>
  <c r="T442" i="4"/>
  <c r="R442" i="4"/>
  <c r="P442" i="4"/>
  <c r="BI441" i="4"/>
  <c r="BH441" i="4"/>
  <c r="BG441" i="4"/>
  <c r="BF441" i="4"/>
  <c r="T441" i="4"/>
  <c r="R441" i="4"/>
  <c r="P441" i="4"/>
  <c r="BI439" i="4"/>
  <c r="BH439" i="4"/>
  <c r="BG439" i="4"/>
  <c r="BF439" i="4"/>
  <c r="T439" i="4"/>
  <c r="R439" i="4"/>
  <c r="P439" i="4"/>
  <c r="BI438" i="4"/>
  <c r="BH438" i="4"/>
  <c r="BG438" i="4"/>
  <c r="BF438" i="4"/>
  <c r="T438" i="4"/>
  <c r="R438" i="4"/>
  <c r="P438" i="4"/>
  <c r="BI437" i="4"/>
  <c r="BH437" i="4"/>
  <c r="BG437" i="4"/>
  <c r="BF437" i="4"/>
  <c r="T437" i="4"/>
  <c r="R437" i="4"/>
  <c r="P437" i="4"/>
  <c r="BI436" i="4"/>
  <c r="BH436" i="4"/>
  <c r="BG436" i="4"/>
  <c r="BF436" i="4"/>
  <c r="T436" i="4"/>
  <c r="R436" i="4"/>
  <c r="P436" i="4"/>
  <c r="BI435" i="4"/>
  <c r="BH435" i="4"/>
  <c r="BG435" i="4"/>
  <c r="BF435" i="4"/>
  <c r="T435" i="4"/>
  <c r="R435" i="4"/>
  <c r="P435" i="4"/>
  <c r="BI434" i="4"/>
  <c r="BH434" i="4"/>
  <c r="BG434" i="4"/>
  <c r="BF434" i="4"/>
  <c r="T434" i="4"/>
  <c r="R434" i="4"/>
  <c r="P434" i="4"/>
  <c r="BI433" i="4"/>
  <c r="BH433" i="4"/>
  <c r="BG433" i="4"/>
  <c r="BF433" i="4"/>
  <c r="T433" i="4"/>
  <c r="R433" i="4"/>
  <c r="P433" i="4"/>
  <c r="BI432" i="4"/>
  <c r="BH432" i="4"/>
  <c r="BG432" i="4"/>
  <c r="BF432" i="4"/>
  <c r="T432" i="4"/>
  <c r="R432" i="4"/>
  <c r="P432" i="4"/>
  <c r="BI431" i="4"/>
  <c r="BH431" i="4"/>
  <c r="BG431" i="4"/>
  <c r="BF431" i="4"/>
  <c r="T431" i="4"/>
  <c r="R431" i="4"/>
  <c r="P431" i="4"/>
  <c r="BI430" i="4"/>
  <c r="BH430" i="4"/>
  <c r="BG430" i="4"/>
  <c r="BF430" i="4"/>
  <c r="T430" i="4"/>
  <c r="R430" i="4"/>
  <c r="P430" i="4"/>
  <c r="BI429" i="4"/>
  <c r="BH429" i="4"/>
  <c r="BG429" i="4"/>
  <c r="BF429" i="4"/>
  <c r="T429" i="4"/>
  <c r="R429" i="4"/>
  <c r="P429" i="4"/>
  <c r="BI427" i="4"/>
  <c r="BH427" i="4"/>
  <c r="BG427" i="4"/>
  <c r="BF427" i="4"/>
  <c r="T427" i="4"/>
  <c r="R427" i="4"/>
  <c r="P427" i="4"/>
  <c r="BI426" i="4"/>
  <c r="BH426" i="4"/>
  <c r="BG426" i="4"/>
  <c r="BF426" i="4"/>
  <c r="T426" i="4"/>
  <c r="R426" i="4"/>
  <c r="P426" i="4"/>
  <c r="BI425" i="4"/>
  <c r="BH425" i="4"/>
  <c r="BG425" i="4"/>
  <c r="BF425" i="4"/>
  <c r="T425" i="4"/>
  <c r="R425" i="4"/>
  <c r="P425" i="4"/>
  <c r="BI424" i="4"/>
  <c r="BH424" i="4"/>
  <c r="BG424" i="4"/>
  <c r="BF424" i="4"/>
  <c r="T424" i="4"/>
  <c r="R424" i="4"/>
  <c r="P424" i="4"/>
  <c r="BI423" i="4"/>
  <c r="BH423" i="4"/>
  <c r="BG423" i="4"/>
  <c r="BF423" i="4"/>
  <c r="T423" i="4"/>
  <c r="R423" i="4"/>
  <c r="P423" i="4"/>
  <c r="BI416" i="4"/>
  <c r="BH416" i="4"/>
  <c r="BG416" i="4"/>
  <c r="BF416" i="4"/>
  <c r="T416" i="4"/>
  <c r="R416" i="4"/>
  <c r="P416" i="4"/>
  <c r="BI415" i="4"/>
  <c r="BH415" i="4"/>
  <c r="BG415" i="4"/>
  <c r="BF415" i="4"/>
  <c r="T415" i="4"/>
  <c r="R415" i="4"/>
  <c r="P415" i="4"/>
  <c r="BI414" i="4"/>
  <c r="BH414" i="4"/>
  <c r="BG414" i="4"/>
  <c r="BF414" i="4"/>
  <c r="T414" i="4"/>
  <c r="R414" i="4"/>
  <c r="P414" i="4"/>
  <c r="BI413" i="4"/>
  <c r="BH413" i="4"/>
  <c r="BG413" i="4"/>
  <c r="BF413" i="4"/>
  <c r="T413" i="4"/>
  <c r="R413" i="4"/>
  <c r="P413" i="4"/>
  <c r="BI412" i="4"/>
  <c r="BH412" i="4"/>
  <c r="BG412" i="4"/>
  <c r="BF412" i="4"/>
  <c r="T412" i="4"/>
  <c r="R412" i="4"/>
  <c r="P412" i="4"/>
  <c r="BI411" i="4"/>
  <c r="BH411" i="4"/>
  <c r="BG411" i="4"/>
  <c r="BF411" i="4"/>
  <c r="T411" i="4"/>
  <c r="R411" i="4"/>
  <c r="P411" i="4"/>
  <c r="BI410" i="4"/>
  <c r="BH410" i="4"/>
  <c r="BG410" i="4"/>
  <c r="BF410" i="4"/>
  <c r="T410" i="4"/>
  <c r="R410" i="4"/>
  <c r="P410" i="4"/>
  <c r="BI409" i="4"/>
  <c r="BH409" i="4"/>
  <c r="BG409" i="4"/>
  <c r="BF409" i="4"/>
  <c r="T409" i="4"/>
  <c r="R409" i="4"/>
  <c r="P409" i="4"/>
  <c r="BI408" i="4"/>
  <c r="BH408" i="4"/>
  <c r="BG408" i="4"/>
  <c r="BF408" i="4"/>
  <c r="T408" i="4"/>
  <c r="R408" i="4"/>
  <c r="P408" i="4"/>
  <c r="BI404" i="4"/>
  <c r="BH404" i="4"/>
  <c r="BG404" i="4"/>
  <c r="BF404" i="4"/>
  <c r="T404" i="4"/>
  <c r="R404" i="4"/>
  <c r="P404" i="4"/>
  <c r="BI400" i="4"/>
  <c r="BH400" i="4"/>
  <c r="BG400" i="4"/>
  <c r="BF400" i="4"/>
  <c r="T400" i="4"/>
  <c r="R400" i="4"/>
  <c r="P400" i="4"/>
  <c r="BI396" i="4"/>
  <c r="BH396" i="4"/>
  <c r="BG396" i="4"/>
  <c r="BF396" i="4"/>
  <c r="T396" i="4"/>
  <c r="R396" i="4"/>
  <c r="P396" i="4"/>
  <c r="BI395" i="4"/>
  <c r="BH395" i="4"/>
  <c r="BG395" i="4"/>
  <c r="BF395" i="4"/>
  <c r="T395" i="4"/>
  <c r="R395" i="4"/>
  <c r="P395" i="4"/>
  <c r="BI394" i="4"/>
  <c r="BH394" i="4"/>
  <c r="BG394" i="4"/>
  <c r="BF394" i="4"/>
  <c r="T394" i="4"/>
  <c r="R394" i="4"/>
  <c r="P394" i="4"/>
  <c r="BI390" i="4"/>
  <c r="BH390" i="4"/>
  <c r="BG390" i="4"/>
  <c r="BF390" i="4"/>
  <c r="T390" i="4"/>
  <c r="R390" i="4"/>
  <c r="P390" i="4"/>
  <c r="BI386" i="4"/>
  <c r="BH386" i="4"/>
  <c r="BG386" i="4"/>
  <c r="BF386" i="4"/>
  <c r="T386" i="4"/>
  <c r="R386" i="4"/>
  <c r="P386" i="4"/>
  <c r="BI382" i="4"/>
  <c r="BH382" i="4"/>
  <c r="BG382" i="4"/>
  <c r="BF382" i="4"/>
  <c r="T382" i="4"/>
  <c r="R382" i="4"/>
  <c r="P382" i="4"/>
  <c r="BI378" i="4"/>
  <c r="BH378" i="4"/>
  <c r="BG378" i="4"/>
  <c r="BF378" i="4"/>
  <c r="T378" i="4"/>
  <c r="R378" i="4"/>
  <c r="P378" i="4"/>
  <c r="BI374" i="4"/>
  <c r="BH374" i="4"/>
  <c r="BG374" i="4"/>
  <c r="BF374" i="4"/>
  <c r="T374" i="4"/>
  <c r="R374" i="4"/>
  <c r="P374" i="4"/>
  <c r="BI373" i="4"/>
  <c r="BH373" i="4"/>
  <c r="BG373" i="4"/>
  <c r="BF373" i="4"/>
  <c r="T373" i="4"/>
  <c r="R373" i="4"/>
  <c r="P373" i="4"/>
  <c r="BI372" i="4"/>
  <c r="BH372" i="4"/>
  <c r="BG372" i="4"/>
  <c r="BF372" i="4"/>
  <c r="T372" i="4"/>
  <c r="R372" i="4"/>
  <c r="P372" i="4"/>
  <c r="BI371" i="4"/>
  <c r="BH371" i="4"/>
  <c r="BG371" i="4"/>
  <c r="BF371" i="4"/>
  <c r="T371" i="4"/>
  <c r="R371" i="4"/>
  <c r="P371" i="4"/>
  <c r="BI370" i="4"/>
  <c r="BH370" i="4"/>
  <c r="BG370" i="4"/>
  <c r="BF370" i="4"/>
  <c r="T370" i="4"/>
  <c r="R370" i="4"/>
  <c r="P370" i="4"/>
  <c r="BI369" i="4"/>
  <c r="BH369" i="4"/>
  <c r="BG369" i="4"/>
  <c r="BF369" i="4"/>
  <c r="T369" i="4"/>
  <c r="R369" i="4"/>
  <c r="P369" i="4"/>
  <c r="BI368" i="4"/>
  <c r="BH368" i="4"/>
  <c r="BG368" i="4"/>
  <c r="BF368" i="4"/>
  <c r="T368" i="4"/>
  <c r="R368" i="4"/>
  <c r="P368" i="4"/>
  <c r="BI367" i="4"/>
  <c r="BH367" i="4"/>
  <c r="BG367" i="4"/>
  <c r="BF367" i="4"/>
  <c r="T367" i="4"/>
  <c r="R367" i="4"/>
  <c r="P367" i="4"/>
  <c r="BI366" i="4"/>
  <c r="BH366" i="4"/>
  <c r="BG366" i="4"/>
  <c r="BF366" i="4"/>
  <c r="T366" i="4"/>
  <c r="R366" i="4"/>
  <c r="P366" i="4"/>
  <c r="BI362" i="4"/>
  <c r="BH362" i="4"/>
  <c r="BG362" i="4"/>
  <c r="BF362" i="4"/>
  <c r="T362" i="4"/>
  <c r="R362" i="4"/>
  <c r="P362" i="4"/>
  <c r="BI358" i="4"/>
  <c r="BH358" i="4"/>
  <c r="BG358" i="4"/>
  <c r="BF358" i="4"/>
  <c r="T358" i="4"/>
  <c r="R358" i="4"/>
  <c r="P358" i="4"/>
  <c r="BI354" i="4"/>
  <c r="BH354" i="4"/>
  <c r="BG354" i="4"/>
  <c r="BF354" i="4"/>
  <c r="T354" i="4"/>
  <c r="R354" i="4"/>
  <c r="P354" i="4"/>
  <c r="BI350" i="4"/>
  <c r="BH350" i="4"/>
  <c r="BG350" i="4"/>
  <c r="BF350" i="4"/>
  <c r="T350" i="4"/>
  <c r="R350" i="4"/>
  <c r="P350" i="4"/>
  <c r="BI346" i="4"/>
  <c r="BH346" i="4"/>
  <c r="BG346" i="4"/>
  <c r="BF346" i="4"/>
  <c r="T346" i="4"/>
  <c r="R346" i="4"/>
  <c r="P346" i="4"/>
  <c r="BI342" i="4"/>
  <c r="BH342" i="4"/>
  <c r="BG342" i="4"/>
  <c r="BF342" i="4"/>
  <c r="T342" i="4"/>
  <c r="R342" i="4"/>
  <c r="P342" i="4"/>
  <c r="BI338" i="4"/>
  <c r="BH338" i="4"/>
  <c r="BG338" i="4"/>
  <c r="BF338" i="4"/>
  <c r="T338" i="4"/>
  <c r="R338" i="4"/>
  <c r="P338" i="4"/>
  <c r="BI334" i="4"/>
  <c r="BH334" i="4"/>
  <c r="BG334" i="4"/>
  <c r="BF334" i="4"/>
  <c r="T334" i="4"/>
  <c r="R334" i="4"/>
  <c r="P334" i="4"/>
  <c r="BI330" i="4"/>
  <c r="BH330" i="4"/>
  <c r="BG330" i="4"/>
  <c r="BF330" i="4"/>
  <c r="T330" i="4"/>
  <c r="R330" i="4"/>
  <c r="P330" i="4"/>
  <c r="BI324" i="4"/>
  <c r="BH324" i="4"/>
  <c r="BG324" i="4"/>
  <c r="BF324" i="4"/>
  <c r="T324" i="4"/>
  <c r="R324" i="4"/>
  <c r="P324" i="4"/>
  <c r="BI318" i="4"/>
  <c r="BH318" i="4"/>
  <c r="BG318" i="4"/>
  <c r="BF318" i="4"/>
  <c r="T318" i="4"/>
  <c r="R318" i="4"/>
  <c r="P318" i="4"/>
  <c r="BI312" i="4"/>
  <c r="BH312" i="4"/>
  <c r="BG312" i="4"/>
  <c r="BF312" i="4"/>
  <c r="T312" i="4"/>
  <c r="R312" i="4"/>
  <c r="P312" i="4"/>
  <c r="BI306" i="4"/>
  <c r="BH306" i="4"/>
  <c r="BG306" i="4"/>
  <c r="BF306" i="4"/>
  <c r="T306" i="4"/>
  <c r="R306" i="4"/>
  <c r="P306" i="4"/>
  <c r="BI300" i="4"/>
  <c r="BH300" i="4"/>
  <c r="BG300" i="4"/>
  <c r="BF300" i="4"/>
  <c r="T300" i="4"/>
  <c r="R300" i="4"/>
  <c r="P300" i="4"/>
  <c r="BI294" i="4"/>
  <c r="BH294" i="4"/>
  <c r="BG294" i="4"/>
  <c r="BF294" i="4"/>
  <c r="T294" i="4"/>
  <c r="R294" i="4"/>
  <c r="P294" i="4"/>
  <c r="BI290" i="4"/>
  <c r="BH290" i="4"/>
  <c r="BG290" i="4"/>
  <c r="BF290" i="4"/>
  <c r="T290" i="4"/>
  <c r="R290" i="4"/>
  <c r="P290" i="4"/>
  <c r="BI286" i="4"/>
  <c r="BH286" i="4"/>
  <c r="BG286" i="4"/>
  <c r="BF286" i="4"/>
  <c r="T286" i="4"/>
  <c r="R286" i="4"/>
  <c r="P286" i="4"/>
  <c r="BI282" i="4"/>
  <c r="BH282" i="4"/>
  <c r="BG282" i="4"/>
  <c r="BF282" i="4"/>
  <c r="T282" i="4"/>
  <c r="R282" i="4"/>
  <c r="P282" i="4"/>
  <c r="BI280" i="4"/>
  <c r="BH280" i="4"/>
  <c r="BG280" i="4"/>
  <c r="BF280" i="4"/>
  <c r="T280" i="4"/>
  <c r="R280" i="4"/>
  <c r="P280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6" i="4"/>
  <c r="BH276" i="4"/>
  <c r="BG276" i="4"/>
  <c r="BF276" i="4"/>
  <c r="T276" i="4"/>
  <c r="R276" i="4"/>
  <c r="P276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69" i="4"/>
  <c r="BH269" i="4"/>
  <c r="BG269" i="4"/>
  <c r="BF269" i="4"/>
  <c r="T269" i="4"/>
  <c r="R269" i="4"/>
  <c r="P269" i="4"/>
  <c r="BI265" i="4"/>
  <c r="BH265" i="4"/>
  <c r="BG265" i="4"/>
  <c r="BF265" i="4"/>
  <c r="T265" i="4"/>
  <c r="R265" i="4"/>
  <c r="P265" i="4"/>
  <c r="BI261" i="4"/>
  <c r="BH261" i="4"/>
  <c r="BG261" i="4"/>
  <c r="BF261" i="4"/>
  <c r="T261" i="4"/>
  <c r="R261" i="4"/>
  <c r="P261" i="4"/>
  <c r="BI257" i="4"/>
  <c r="BH257" i="4"/>
  <c r="BG257" i="4"/>
  <c r="BF257" i="4"/>
  <c r="T257" i="4"/>
  <c r="R257" i="4"/>
  <c r="P257" i="4"/>
  <c r="BI253" i="4"/>
  <c r="BH253" i="4"/>
  <c r="BG253" i="4"/>
  <c r="BF253" i="4"/>
  <c r="T253" i="4"/>
  <c r="R253" i="4"/>
  <c r="P253" i="4"/>
  <c r="BI249" i="4"/>
  <c r="BH249" i="4"/>
  <c r="BG249" i="4"/>
  <c r="BF249" i="4"/>
  <c r="T249" i="4"/>
  <c r="R249" i="4"/>
  <c r="P249" i="4"/>
  <c r="BI245" i="4"/>
  <c r="BH245" i="4"/>
  <c r="BG245" i="4"/>
  <c r="BF245" i="4"/>
  <c r="T245" i="4"/>
  <c r="R245" i="4"/>
  <c r="P245" i="4"/>
  <c r="BI241" i="4"/>
  <c r="BH241" i="4"/>
  <c r="BG241" i="4"/>
  <c r="BF241" i="4"/>
  <c r="T241" i="4"/>
  <c r="R241" i="4"/>
  <c r="P241" i="4"/>
  <c r="BI239" i="4"/>
  <c r="BH239" i="4"/>
  <c r="BG239" i="4"/>
  <c r="BF239" i="4"/>
  <c r="T239" i="4"/>
  <c r="R239" i="4"/>
  <c r="P239" i="4"/>
  <c r="BI238" i="4"/>
  <c r="BH238" i="4"/>
  <c r="BG238" i="4"/>
  <c r="BF238" i="4"/>
  <c r="T238" i="4"/>
  <c r="R238" i="4"/>
  <c r="P238" i="4"/>
  <c r="BI237" i="4"/>
  <c r="BH237" i="4"/>
  <c r="BG237" i="4"/>
  <c r="BF237" i="4"/>
  <c r="T237" i="4"/>
  <c r="R237" i="4"/>
  <c r="P237" i="4"/>
  <c r="BI236" i="4"/>
  <c r="BH236" i="4"/>
  <c r="BG236" i="4"/>
  <c r="BF236" i="4"/>
  <c r="T236" i="4"/>
  <c r="R236" i="4"/>
  <c r="P236" i="4"/>
  <c r="BI235" i="4"/>
  <c r="BH235" i="4"/>
  <c r="BG235" i="4"/>
  <c r="BF235" i="4"/>
  <c r="T235" i="4"/>
  <c r="R235" i="4"/>
  <c r="P235" i="4"/>
  <c r="BI234" i="4"/>
  <c r="BH234" i="4"/>
  <c r="BG234" i="4"/>
  <c r="BF234" i="4"/>
  <c r="T234" i="4"/>
  <c r="R234" i="4"/>
  <c r="P234" i="4"/>
  <c r="BI230" i="4"/>
  <c r="BH230" i="4"/>
  <c r="BG230" i="4"/>
  <c r="BF230" i="4"/>
  <c r="T230" i="4"/>
  <c r="R230" i="4"/>
  <c r="P230" i="4"/>
  <c r="BI227" i="4"/>
  <c r="BH227" i="4"/>
  <c r="BG227" i="4"/>
  <c r="BF227" i="4"/>
  <c r="T227" i="4"/>
  <c r="R227" i="4"/>
  <c r="P227" i="4"/>
  <c r="BI226" i="4"/>
  <c r="BH226" i="4"/>
  <c r="BG226" i="4"/>
  <c r="BF226" i="4"/>
  <c r="T226" i="4"/>
  <c r="R226" i="4"/>
  <c r="P226" i="4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8" i="4"/>
  <c r="BH218" i="4"/>
  <c r="BG218" i="4"/>
  <c r="BF218" i="4"/>
  <c r="T218" i="4"/>
  <c r="R218" i="4"/>
  <c r="P218" i="4"/>
  <c r="BI217" i="4"/>
  <c r="BH217" i="4"/>
  <c r="BG217" i="4"/>
  <c r="BF217" i="4"/>
  <c r="T217" i="4"/>
  <c r="R217" i="4"/>
  <c r="P217" i="4"/>
  <c r="BI216" i="4"/>
  <c r="BH216" i="4"/>
  <c r="BG216" i="4"/>
  <c r="BF216" i="4"/>
  <c r="T216" i="4"/>
  <c r="R216" i="4"/>
  <c r="P216" i="4"/>
  <c r="BI215" i="4"/>
  <c r="BH215" i="4"/>
  <c r="BG215" i="4"/>
  <c r="BF215" i="4"/>
  <c r="T215" i="4"/>
  <c r="R215" i="4"/>
  <c r="P215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4" i="4"/>
  <c r="BH204" i="4"/>
  <c r="BG204" i="4"/>
  <c r="BF204" i="4"/>
  <c r="T204" i="4"/>
  <c r="R204" i="4"/>
  <c r="P204" i="4"/>
  <c r="BI200" i="4"/>
  <c r="BH200" i="4"/>
  <c r="BG200" i="4"/>
  <c r="BF200" i="4"/>
  <c r="T200" i="4"/>
  <c r="R200" i="4"/>
  <c r="P200" i="4"/>
  <c r="BI197" i="4"/>
  <c r="BH197" i="4"/>
  <c r="BG197" i="4"/>
  <c r="BF197" i="4"/>
  <c r="T197" i="4"/>
  <c r="R197" i="4"/>
  <c r="P197" i="4"/>
  <c r="BI193" i="4"/>
  <c r="BH193" i="4"/>
  <c r="BG193" i="4"/>
  <c r="BF193" i="4"/>
  <c r="T193" i="4"/>
  <c r="R193" i="4"/>
  <c r="P193" i="4"/>
  <c r="BI189" i="4"/>
  <c r="BH189" i="4"/>
  <c r="BG189" i="4"/>
  <c r="BF189" i="4"/>
  <c r="T189" i="4"/>
  <c r="R189" i="4"/>
  <c r="P189" i="4"/>
  <c r="BI185" i="4"/>
  <c r="BH185" i="4"/>
  <c r="BG185" i="4"/>
  <c r="BF185" i="4"/>
  <c r="T185" i="4"/>
  <c r="R185" i="4"/>
  <c r="P185" i="4"/>
  <c r="BI181" i="4"/>
  <c r="BH181" i="4"/>
  <c r="BG181" i="4"/>
  <c r="BF181" i="4"/>
  <c r="T181" i="4"/>
  <c r="R181" i="4"/>
  <c r="P181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1" i="4"/>
  <c r="BH171" i="4"/>
  <c r="BG171" i="4"/>
  <c r="BF171" i="4"/>
  <c r="T171" i="4"/>
  <c r="R171" i="4"/>
  <c r="P171" i="4"/>
  <c r="BI167" i="4"/>
  <c r="BH167" i="4"/>
  <c r="BG167" i="4"/>
  <c r="BF167" i="4"/>
  <c r="T167" i="4"/>
  <c r="R167" i="4"/>
  <c r="P167" i="4"/>
  <c r="BI161" i="4"/>
  <c r="BH161" i="4"/>
  <c r="BG161" i="4"/>
  <c r="BF161" i="4"/>
  <c r="T161" i="4"/>
  <c r="T160" i="4"/>
  <c r="R161" i="4"/>
  <c r="R160" i="4"/>
  <c r="P161" i="4"/>
  <c r="P160" i="4"/>
  <c r="BI156" i="4"/>
  <c r="BH156" i="4"/>
  <c r="BG156" i="4"/>
  <c r="BF156" i="4"/>
  <c r="T156" i="4"/>
  <c r="R156" i="4"/>
  <c r="P156" i="4"/>
  <c r="BI152" i="4"/>
  <c r="BH152" i="4"/>
  <c r="BG152" i="4"/>
  <c r="BF152" i="4"/>
  <c r="T152" i="4"/>
  <c r="R152" i="4"/>
  <c r="P152" i="4"/>
  <c r="BI148" i="4"/>
  <c r="BH148" i="4"/>
  <c r="BG148" i="4"/>
  <c r="BF148" i="4"/>
  <c r="T148" i="4"/>
  <c r="R148" i="4"/>
  <c r="P148" i="4"/>
  <c r="BI144" i="4"/>
  <c r="BH144" i="4"/>
  <c r="BG144" i="4"/>
  <c r="BF144" i="4"/>
  <c r="T144" i="4"/>
  <c r="R144" i="4"/>
  <c r="P144" i="4"/>
  <c r="BI139" i="4"/>
  <c r="BH139" i="4"/>
  <c r="BG139" i="4"/>
  <c r="BF139" i="4"/>
  <c r="T139" i="4"/>
  <c r="R139" i="4"/>
  <c r="P139" i="4"/>
  <c r="BI133" i="4"/>
  <c r="BH133" i="4"/>
  <c r="BG133" i="4"/>
  <c r="BF133" i="4"/>
  <c r="T133" i="4"/>
  <c r="T132" i="4" s="1"/>
  <c r="R133" i="4"/>
  <c r="R132" i="4"/>
  <c r="P133" i="4"/>
  <c r="P132" i="4"/>
  <c r="BI129" i="4"/>
  <c r="BH129" i="4"/>
  <c r="BG129" i="4"/>
  <c r="BF129" i="4"/>
  <c r="T129" i="4"/>
  <c r="R129" i="4"/>
  <c r="P129" i="4"/>
  <c r="BI125" i="4"/>
  <c r="BH125" i="4"/>
  <c r="BG125" i="4"/>
  <c r="BF125" i="4"/>
  <c r="T125" i="4"/>
  <c r="R125" i="4"/>
  <c r="P125" i="4"/>
  <c r="BI120" i="4"/>
  <c r="BH120" i="4"/>
  <c r="BG120" i="4"/>
  <c r="BF120" i="4"/>
  <c r="T120" i="4"/>
  <c r="R120" i="4"/>
  <c r="P120" i="4"/>
  <c r="BI117" i="4"/>
  <c r="BH117" i="4"/>
  <c r="BG117" i="4"/>
  <c r="BF117" i="4"/>
  <c r="T117" i="4"/>
  <c r="R117" i="4"/>
  <c r="P117" i="4"/>
  <c r="BI112" i="4"/>
  <c r="BH112" i="4"/>
  <c r="BG112" i="4"/>
  <c r="BF112" i="4"/>
  <c r="T112" i="4"/>
  <c r="R112" i="4"/>
  <c r="P112" i="4"/>
  <c r="BI108" i="4"/>
  <c r="BH108" i="4"/>
  <c r="BG108" i="4"/>
  <c r="BF108" i="4"/>
  <c r="T108" i="4"/>
  <c r="R108" i="4"/>
  <c r="P108" i="4"/>
  <c r="BI104" i="4"/>
  <c r="BH104" i="4"/>
  <c r="BG104" i="4"/>
  <c r="BF104" i="4"/>
  <c r="T104" i="4"/>
  <c r="R104" i="4"/>
  <c r="P104" i="4"/>
  <c r="BI100" i="4"/>
  <c r="BH100" i="4"/>
  <c r="BG100" i="4"/>
  <c r="BF100" i="4"/>
  <c r="T100" i="4"/>
  <c r="R100" i="4"/>
  <c r="P100" i="4"/>
  <c r="BI96" i="4"/>
  <c r="BH96" i="4"/>
  <c r="BG96" i="4"/>
  <c r="BF96" i="4"/>
  <c r="T96" i="4"/>
  <c r="R96" i="4"/>
  <c r="P96" i="4"/>
  <c r="J89" i="4"/>
  <c r="F89" i="4"/>
  <c r="F87" i="4"/>
  <c r="E85" i="4"/>
  <c r="J54" i="4"/>
  <c r="F54" i="4"/>
  <c r="F52" i="4"/>
  <c r="E50" i="4"/>
  <c r="J24" i="4"/>
  <c r="E24" i="4"/>
  <c r="J90" i="4"/>
  <c r="J23" i="4"/>
  <c r="J18" i="4"/>
  <c r="E18" i="4"/>
  <c r="F55" i="4" s="1"/>
  <c r="J17" i="4"/>
  <c r="J12" i="4"/>
  <c r="J87" i="4" s="1"/>
  <c r="E7" i="4"/>
  <c r="E83" i="4" s="1"/>
  <c r="J37" i="3"/>
  <c r="J36" i="3"/>
  <c r="AY56" i="1"/>
  <c r="J35" i="3"/>
  <c r="AX56" i="1" s="1"/>
  <c r="BI221" i="3"/>
  <c r="BH221" i="3"/>
  <c r="BG221" i="3"/>
  <c r="BF221" i="3"/>
  <c r="T221" i="3"/>
  <c r="T220" i="3"/>
  <c r="R221" i="3"/>
  <c r="R220" i="3" s="1"/>
  <c r="P221" i="3"/>
  <c r="P220" i="3"/>
  <c r="BI219" i="3"/>
  <c r="BH219" i="3"/>
  <c r="BG219" i="3"/>
  <c r="BF219" i="3"/>
  <c r="T219" i="3"/>
  <c r="R219" i="3"/>
  <c r="P219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3" i="3"/>
  <c r="BH173" i="3"/>
  <c r="BG173" i="3"/>
  <c r="BF173" i="3"/>
  <c r="T173" i="3"/>
  <c r="R173" i="3"/>
  <c r="P173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0" i="3"/>
  <c r="BH160" i="3"/>
  <c r="BG160" i="3"/>
  <c r="BF160" i="3"/>
  <c r="T160" i="3"/>
  <c r="R160" i="3"/>
  <c r="P160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3" i="3"/>
  <c r="BH143" i="3"/>
  <c r="BG143" i="3"/>
  <c r="BF143" i="3"/>
  <c r="T143" i="3"/>
  <c r="R143" i="3"/>
  <c r="P143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2" i="3"/>
  <c r="BH132" i="3"/>
  <c r="BG132" i="3"/>
  <c r="BF132" i="3"/>
  <c r="T132" i="3"/>
  <c r="T131" i="3" s="1"/>
  <c r="R132" i="3"/>
  <c r="R131" i="3" s="1"/>
  <c r="P132" i="3"/>
  <c r="P131" i="3" s="1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08" i="3"/>
  <c r="BH108" i="3"/>
  <c r="BG108" i="3"/>
  <c r="BF108" i="3"/>
  <c r="T108" i="3"/>
  <c r="R108" i="3"/>
  <c r="P108" i="3"/>
  <c r="BI104" i="3"/>
  <c r="BH104" i="3"/>
  <c r="BG104" i="3"/>
  <c r="BF104" i="3"/>
  <c r="T104" i="3"/>
  <c r="R104" i="3"/>
  <c r="P104" i="3"/>
  <c r="BI99" i="3"/>
  <c r="BH99" i="3"/>
  <c r="BG99" i="3"/>
  <c r="BF99" i="3"/>
  <c r="T99" i="3"/>
  <c r="R99" i="3"/>
  <c r="P99" i="3"/>
  <c r="BI95" i="3"/>
  <c r="BH95" i="3"/>
  <c r="BG95" i="3"/>
  <c r="BF95" i="3"/>
  <c r="T95" i="3"/>
  <c r="R95" i="3"/>
  <c r="P95" i="3"/>
  <c r="J88" i="3"/>
  <c r="F88" i="3"/>
  <c r="F86" i="3"/>
  <c r="E84" i="3"/>
  <c r="J54" i="3"/>
  <c r="F54" i="3"/>
  <c r="F52" i="3"/>
  <c r="E50" i="3"/>
  <c r="J24" i="3"/>
  <c r="E24" i="3"/>
  <c r="J89" i="3" s="1"/>
  <c r="J23" i="3"/>
  <c r="J18" i="3"/>
  <c r="E18" i="3"/>
  <c r="F55" i="3" s="1"/>
  <c r="J17" i="3"/>
  <c r="J12" i="3"/>
  <c r="J86" i="3" s="1"/>
  <c r="E7" i="3"/>
  <c r="E48" i="3" s="1"/>
  <c r="J37" i="2"/>
  <c r="J36" i="2"/>
  <c r="AY55" i="1" s="1"/>
  <c r="J35" i="2"/>
  <c r="AX55" i="1"/>
  <c r="BI298" i="2"/>
  <c r="BH298" i="2"/>
  <c r="BG298" i="2"/>
  <c r="BF298" i="2"/>
  <c r="T298" i="2"/>
  <c r="R298" i="2"/>
  <c r="P298" i="2"/>
  <c r="BI291" i="2"/>
  <c r="BH291" i="2"/>
  <c r="BG291" i="2"/>
  <c r="BF291" i="2"/>
  <c r="T291" i="2"/>
  <c r="R291" i="2"/>
  <c r="P291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05" i="2"/>
  <c r="BH205" i="2"/>
  <c r="BG205" i="2"/>
  <c r="BF205" i="2"/>
  <c r="T205" i="2"/>
  <c r="R205" i="2"/>
  <c r="P205" i="2"/>
  <c r="BI192" i="2"/>
  <c r="BH192" i="2"/>
  <c r="BG192" i="2"/>
  <c r="BF192" i="2"/>
  <c r="T192" i="2"/>
  <c r="R192" i="2"/>
  <c r="P192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T137" i="2"/>
  <c r="R138" i="2"/>
  <c r="R137" i="2"/>
  <c r="P138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2" i="2"/>
  <c r="BH112" i="2"/>
  <c r="BG112" i="2"/>
  <c r="BF112" i="2"/>
  <c r="T112" i="2"/>
  <c r="T111" i="2" s="1"/>
  <c r="R112" i="2"/>
  <c r="R111" i="2"/>
  <c r="P112" i="2"/>
  <c r="P111" i="2" s="1"/>
  <c r="BI105" i="2"/>
  <c r="BH105" i="2"/>
  <c r="BG105" i="2"/>
  <c r="BF105" i="2"/>
  <c r="T105" i="2"/>
  <c r="R105" i="2"/>
  <c r="P105" i="2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J87" i="2"/>
  <c r="F87" i="2"/>
  <c r="F85" i="2"/>
  <c r="E83" i="2"/>
  <c r="J54" i="2"/>
  <c r="F54" i="2"/>
  <c r="F52" i="2"/>
  <c r="E50" i="2"/>
  <c r="J24" i="2"/>
  <c r="E24" i="2"/>
  <c r="J55" i="2" s="1"/>
  <c r="J23" i="2"/>
  <c r="J18" i="2"/>
  <c r="E18" i="2"/>
  <c r="F88" i="2" s="1"/>
  <c r="J17" i="2"/>
  <c r="J12" i="2"/>
  <c r="J85" i="2"/>
  <c r="E7" i="2"/>
  <c r="E48" i="2" s="1"/>
  <c r="L50" i="1"/>
  <c r="AM50" i="1"/>
  <c r="AM49" i="1"/>
  <c r="L49" i="1"/>
  <c r="AM47" i="1"/>
  <c r="L47" i="1"/>
  <c r="L45" i="1"/>
  <c r="L44" i="1"/>
  <c r="J248" i="7"/>
  <c r="BK112" i="7"/>
  <c r="J96" i="7"/>
  <c r="BK103" i="6"/>
  <c r="BK97" i="6"/>
  <c r="J167" i="5"/>
  <c r="BK452" i="4"/>
  <c r="BK412" i="4"/>
  <c r="BK366" i="4"/>
  <c r="J210" i="3"/>
  <c r="BK173" i="3"/>
  <c r="J125" i="3"/>
  <c r="BK145" i="2"/>
  <c r="BK89" i="8"/>
  <c r="J312" i="7"/>
  <c r="J258" i="7"/>
  <c r="J238" i="7"/>
  <c r="J232" i="7"/>
  <c r="J176" i="7"/>
  <c r="J140" i="7"/>
  <c r="J104" i="7"/>
  <c r="BK144" i="6"/>
  <c r="J126" i="6"/>
  <c r="J94" i="6"/>
  <c r="J86" i="6"/>
  <c r="BK83" i="6"/>
  <c r="J151" i="5"/>
  <c r="J117" i="5"/>
  <c r="J110" i="5"/>
  <c r="BK423" i="4"/>
  <c r="BK371" i="4"/>
  <c r="J366" i="4"/>
  <c r="BK342" i="4"/>
  <c r="J217" i="4"/>
  <c r="BK112" i="4"/>
  <c r="BK204" i="3"/>
  <c r="BK95" i="3"/>
  <c r="BK257" i="2"/>
  <c r="BK105" i="2"/>
  <c r="J270" i="7"/>
  <c r="J218" i="7"/>
  <c r="J158" i="6"/>
  <c r="J147" i="6"/>
  <c r="J138" i="6"/>
  <c r="BK121" i="6"/>
  <c r="BK93" i="6"/>
  <c r="J83" i="6"/>
  <c r="BK441" i="4"/>
  <c r="J430" i="4"/>
  <c r="BK414" i="4"/>
  <c r="J374" i="4"/>
  <c r="J362" i="4"/>
  <c r="J282" i="4"/>
  <c r="BK227" i="4"/>
  <c r="J148" i="4"/>
  <c r="BK100" i="4"/>
  <c r="J166" i="3"/>
  <c r="J126" i="3"/>
  <c r="J268" i="2"/>
  <c r="J242" i="2"/>
  <c r="BK142" i="2"/>
  <c r="J112" i="2"/>
  <c r="BK298" i="7"/>
  <c r="J268" i="7"/>
  <c r="BK258" i="7"/>
  <c r="J156" i="7"/>
  <c r="BK138" i="7"/>
  <c r="J112" i="7"/>
  <c r="J139" i="6"/>
  <c r="BK129" i="6"/>
  <c r="J120" i="6"/>
  <c r="J89" i="6"/>
  <c r="J176" i="5"/>
  <c r="BK143" i="5"/>
  <c r="J128" i="5"/>
  <c r="BK115" i="5"/>
  <c r="J434" i="4"/>
  <c r="BK306" i="4"/>
  <c r="J237" i="4"/>
  <c r="J208" i="4"/>
  <c r="J176" i="4"/>
  <c r="BK167" i="4"/>
  <c r="J209" i="3"/>
  <c r="J168" i="3"/>
  <c r="J153" i="3"/>
  <c r="J113" i="3"/>
  <c r="J279" i="2"/>
  <c r="J226" i="2"/>
  <c r="J246" i="7"/>
  <c r="J190" i="7"/>
  <c r="J126" i="7"/>
  <c r="J168" i="6"/>
  <c r="BK156" i="6"/>
  <c r="J149" i="6"/>
  <c r="BK105" i="6"/>
  <c r="J85" i="6"/>
  <c r="J137" i="5"/>
  <c r="BK129" i="5"/>
  <c r="BK288" i="7"/>
  <c r="BK268" i="7"/>
  <c r="J216" i="7"/>
  <c r="J88" i="7"/>
  <c r="J156" i="6"/>
  <c r="BK143" i="6"/>
  <c r="J131" i="6"/>
  <c r="BK117" i="6"/>
  <c r="J110" i="6"/>
  <c r="BK223" i="4"/>
  <c r="BK175" i="4"/>
  <c r="J219" i="3"/>
  <c r="BK153" i="3"/>
  <c r="BK114" i="3"/>
  <c r="BK242" i="2"/>
  <c r="J302" i="7"/>
  <c r="BK256" i="7"/>
  <c r="BK198" i="7"/>
  <c r="J106" i="7"/>
  <c r="J157" i="6"/>
  <c r="J133" i="6"/>
  <c r="J97" i="6"/>
  <c r="J111" i="5"/>
  <c r="BK350" i="4"/>
  <c r="J257" i="4"/>
  <c r="J129" i="4"/>
  <c r="BK165" i="3"/>
  <c r="J224" i="2"/>
  <c r="BK144" i="2"/>
  <c r="BK152" i="7"/>
  <c r="BK163" i="6"/>
  <c r="BK154" i="5"/>
  <c r="BK116" i="5"/>
  <c r="J412" i="4"/>
  <c r="J278" i="4"/>
  <c r="BK215" i="4"/>
  <c r="BK196" i="3"/>
  <c r="J277" i="2"/>
  <c r="BK129" i="2"/>
  <c r="BK210" i="7"/>
  <c r="BK222" i="7"/>
  <c r="J125" i="6"/>
  <c r="BK125" i="5"/>
  <c r="J386" i="4"/>
  <c r="BK120" i="7"/>
  <c r="J115" i="6"/>
  <c r="BK128" i="7"/>
  <c r="J153" i="6"/>
  <c r="J116" i="6"/>
  <c r="J148" i="5"/>
  <c r="BK447" i="4"/>
  <c r="BK396" i="4"/>
  <c r="BK261" i="4"/>
  <c r="J108" i="4"/>
  <c r="BK125" i="3"/>
  <c r="BK226" i="2"/>
  <c r="J133" i="2"/>
  <c r="J250" i="7"/>
  <c r="BK188" i="7"/>
  <c r="BK94" i="7"/>
  <c r="J150" i="6"/>
  <c r="J100" i="6"/>
  <c r="J91" i="6"/>
  <c r="BK454" i="4"/>
  <c r="BK338" i="4"/>
  <c r="BK273" i="4"/>
  <c r="BK156" i="4"/>
  <c r="BK178" i="3"/>
  <c r="BK156" i="2"/>
  <c r="BK314" i="7"/>
  <c r="BK280" i="7"/>
  <c r="J244" i="7"/>
  <c r="J214" i="7"/>
  <c r="BK170" i="7"/>
  <c r="J114" i="7"/>
  <c r="BK167" i="6"/>
  <c r="BK84" i="6"/>
  <c r="J179" i="5"/>
  <c r="J142" i="5"/>
  <c r="J108" i="5"/>
  <c r="J411" i="4"/>
  <c r="J358" i="4"/>
  <c r="J306" i="4"/>
  <c r="J238" i="4"/>
  <c r="J193" i="4"/>
  <c r="J208" i="3"/>
  <c r="BK147" i="3"/>
  <c r="BK273" i="2"/>
  <c r="BK133" i="2"/>
  <c r="BK282" i="7"/>
  <c r="BK246" i="7"/>
  <c r="BK182" i="7"/>
  <c r="BK150" i="7"/>
  <c r="J169" i="6"/>
  <c r="BK120" i="6"/>
  <c r="J84" i="6"/>
  <c r="BK134" i="5"/>
  <c r="BK118" i="5"/>
  <c r="J261" i="4"/>
  <c r="BK193" i="4"/>
  <c r="BK139" i="4"/>
  <c r="J192" i="3"/>
  <c r="J160" i="3"/>
  <c r="BK281" i="2"/>
  <c r="J145" i="2"/>
  <c r="J224" i="7"/>
  <c r="BK178" i="7"/>
  <c r="J122" i="7"/>
  <c r="BK138" i="6"/>
  <c r="BK99" i="6"/>
  <c r="BK178" i="5"/>
  <c r="BK140" i="5"/>
  <c r="J116" i="5"/>
  <c r="J433" i="4"/>
  <c r="J408" i="4"/>
  <c r="J279" i="4"/>
  <c r="BK236" i="4"/>
  <c r="BK200" i="4"/>
  <c r="J161" i="4"/>
  <c r="BK108" i="4"/>
  <c r="BK119" i="3"/>
  <c r="BK249" i="2"/>
  <c r="BK180" i="2"/>
  <c r="BK122" i="2"/>
  <c r="J228" i="7"/>
  <c r="BK156" i="7"/>
  <c r="BK118" i="7"/>
  <c r="J94" i="7"/>
  <c r="BK155" i="6"/>
  <c r="BK115" i="6"/>
  <c r="J182" i="5"/>
  <c r="BK92" i="8"/>
  <c r="BK286" i="7"/>
  <c r="BK264" i="7"/>
  <c r="J178" i="7"/>
  <c r="BK110" i="7"/>
  <c r="BK161" i="6"/>
  <c r="J122" i="6"/>
  <c r="BK102" i="6"/>
  <c r="BK373" i="4"/>
  <c r="BK280" i="4"/>
  <c r="BK226" i="4"/>
  <c r="BK216" i="4"/>
  <c r="BK209" i="4"/>
  <c r="BK185" i="4"/>
  <c r="BK171" i="4"/>
  <c r="BK221" i="3"/>
  <c r="J212" i="3"/>
  <c r="J188" i="3"/>
  <c r="J173" i="3"/>
  <c r="J150" i="3"/>
  <c r="BK143" i="3"/>
  <c r="BK128" i="3"/>
  <c r="J291" i="2"/>
  <c r="BK174" i="2"/>
  <c r="J135" i="2"/>
  <c r="J105" i="2"/>
  <c r="BK300" i="7"/>
  <c r="BK270" i="7"/>
  <c r="J240" i="7"/>
  <c r="J226" i="7"/>
  <c r="BK200" i="7"/>
  <c r="J168" i="7"/>
  <c r="J98" i="7"/>
  <c r="J167" i="6"/>
  <c r="J152" i="6"/>
  <c r="J145" i="6"/>
  <c r="J121" i="6"/>
  <c r="J107" i="6"/>
  <c r="J184" i="5"/>
  <c r="BK137" i="5"/>
  <c r="BK113" i="5"/>
  <c r="J429" i="4"/>
  <c r="J369" i="4"/>
  <c r="BK278" i="4"/>
  <c r="BK265" i="4"/>
  <c r="BK219" i="4"/>
  <c r="BK189" i="4"/>
  <c r="BK117" i="4"/>
  <c r="BK202" i="3"/>
  <c r="BK127" i="3"/>
  <c r="J246" i="2"/>
  <c r="BK220" i="2"/>
  <c r="J174" i="2"/>
  <c r="J143" i="2"/>
  <c r="BK294" i="7"/>
  <c r="BK146" i="7"/>
  <c r="BK88" i="7"/>
  <c r="BK157" i="6"/>
  <c r="BK186" i="5"/>
  <c r="BK151" i="5"/>
  <c r="BK133" i="5"/>
  <c r="J109" i="5"/>
  <c r="BK433" i="4"/>
  <c r="J413" i="4"/>
  <c r="BK394" i="4"/>
  <c r="J354" i="4"/>
  <c r="BK238" i="4"/>
  <c r="J221" i="4"/>
  <c r="BK197" i="4"/>
  <c r="J167" i="4"/>
  <c r="BK138" i="3"/>
  <c r="J118" i="3"/>
  <c r="BK268" i="2"/>
  <c r="J180" i="2"/>
  <c r="J122" i="2"/>
  <c r="J236" i="7"/>
  <c r="BK290" i="7"/>
  <c r="BK228" i="7"/>
  <c r="J200" i="7"/>
  <c r="BK130" i="7"/>
  <c r="J135" i="6"/>
  <c r="BK108" i="6"/>
  <c r="J96" i="6"/>
  <c r="BK425" i="4"/>
  <c r="J373" i="4"/>
  <c r="J300" i="4"/>
  <c r="J265" i="4"/>
  <c r="J220" i="4"/>
  <c r="BK144" i="4"/>
  <c r="BK214" i="3"/>
  <c r="BK166" i="3"/>
  <c r="J120" i="3"/>
  <c r="J273" i="2"/>
  <c r="BK224" i="2"/>
  <c r="J138" i="2"/>
  <c r="J288" i="7"/>
  <c r="BK144" i="7"/>
  <c r="J100" i="7"/>
  <c r="J164" i="6"/>
  <c r="BK141" i="6"/>
  <c r="BK98" i="6"/>
  <c r="J152" i="5"/>
  <c r="J370" i="4"/>
  <c r="J209" i="4"/>
  <c r="J198" i="3"/>
  <c r="J127" i="3"/>
  <c r="J192" i="2"/>
  <c r="BK308" i="7"/>
  <c r="BK302" i="7"/>
  <c r="BK203" i="3"/>
  <c r="BK99" i="3"/>
  <c r="BK239" i="2"/>
  <c r="J160" i="2"/>
  <c r="BK244" i="7"/>
  <c r="BK206" i="7"/>
  <c r="J152" i="7"/>
  <c r="BK86" i="7"/>
  <c r="BK149" i="6"/>
  <c r="BK82" i="6"/>
  <c r="BK123" i="5"/>
  <c r="BK434" i="4"/>
  <c r="BK426" i="4"/>
  <c r="BK404" i="4"/>
  <c r="BK274" i="4"/>
  <c r="BK237" i="4"/>
  <c r="BK176" i="4"/>
  <c r="J112" i="4"/>
  <c r="BK188" i="3"/>
  <c r="J138" i="3"/>
  <c r="J252" i="2"/>
  <c r="BK179" i="2"/>
  <c r="J120" i="2"/>
  <c r="BK284" i="7"/>
  <c r="J260" i="7"/>
  <c r="J116" i="7"/>
  <c r="J161" i="6"/>
  <c r="BK128" i="6"/>
  <c r="BK110" i="6"/>
  <c r="J95" i="6"/>
  <c r="BK167" i="5"/>
  <c r="J439" i="4"/>
  <c r="J410" i="4"/>
  <c r="BK378" i="4"/>
  <c r="J330" i="4"/>
  <c r="J249" i="4"/>
  <c r="J219" i="4"/>
  <c r="J144" i="4"/>
  <c r="BK212" i="3"/>
  <c r="J204" i="3"/>
  <c r="J128" i="3"/>
  <c r="J95" i="3"/>
  <c r="BK160" i="2"/>
  <c r="J94" i="2"/>
  <c r="BK238" i="7"/>
  <c r="J184" i="7"/>
  <c r="BK166" i="7"/>
  <c r="BK148" i="7"/>
  <c r="J118" i="6"/>
  <c r="BK89" i="6"/>
  <c r="BK170" i="5"/>
  <c r="J133" i="5"/>
  <c r="J294" i="7"/>
  <c r="J164" i="7"/>
  <c r="BK98" i="7"/>
  <c r="BK150" i="6"/>
  <c r="BK127" i="6"/>
  <c r="BK112" i="6"/>
  <c r="BK151" i="6"/>
  <c r="J92" i="6"/>
  <c r="BK171" i="5"/>
  <c r="BK126" i="5"/>
  <c r="BK438" i="4"/>
  <c r="J427" i="4"/>
  <c r="J324" i="4"/>
  <c r="J274" i="4"/>
  <c r="J227" i="4"/>
  <c r="BK218" i="4"/>
  <c r="J181" i="4"/>
  <c r="BK120" i="4"/>
  <c r="BK207" i="3"/>
  <c r="BK130" i="3"/>
  <c r="J244" i="2"/>
  <c r="BK183" i="2"/>
  <c r="J96" i="2"/>
  <c r="J202" i="7"/>
  <c r="J183" i="2"/>
  <c r="J156" i="2"/>
  <c r="BK230" i="7"/>
  <c r="J284" i="7"/>
  <c r="J242" i="7"/>
  <c r="BK180" i="7"/>
  <c r="BK159" i="6"/>
  <c r="J114" i="6"/>
  <c r="BK104" i="6"/>
  <c r="J122" i="5"/>
  <c r="BK427" i="4"/>
  <c r="J286" i="7"/>
  <c r="BK186" i="7"/>
  <c r="BK126" i="7"/>
  <c r="J84" i="7"/>
  <c r="J256" i="7"/>
  <c r="J230" i="7"/>
  <c r="BK140" i="7"/>
  <c r="BK116" i="7"/>
  <c r="BK84" i="7"/>
  <c r="BK140" i="6"/>
  <c r="J113" i="6"/>
  <c r="BK95" i="6"/>
  <c r="BK86" i="6"/>
  <c r="BK161" i="5"/>
  <c r="BK139" i="5"/>
  <c r="J454" i="4"/>
  <c r="BK439" i="4"/>
  <c r="BK413" i="4"/>
  <c r="BK324" i="4"/>
  <c r="J276" i="4"/>
  <c r="J241" i="4"/>
  <c r="J171" i="4"/>
  <c r="BK209" i="3"/>
  <c r="BK160" i="3"/>
  <c r="J119" i="3"/>
  <c r="BK279" i="2"/>
  <c r="J179" i="2"/>
  <c r="J292" i="7"/>
  <c r="J252" i="7"/>
  <c r="BK242" i="7"/>
  <c r="J182" i="7"/>
  <c r="BK136" i="7"/>
  <c r="J163" i="6"/>
  <c r="J148" i="6"/>
  <c r="BK137" i="6"/>
  <c r="J93" i="6"/>
  <c r="J178" i="5"/>
  <c r="J446" i="4"/>
  <c r="BK334" i="4"/>
  <c r="J222" i="4"/>
  <c r="BK161" i="4"/>
  <c r="BK192" i="3"/>
  <c r="BK132" i="3"/>
  <c r="BK277" i="2"/>
  <c r="BK312" i="7"/>
  <c r="J310" i="7"/>
  <c r="BK306" i="7"/>
  <c r="BK292" i="7"/>
  <c r="J254" i="7"/>
  <c r="J196" i="7"/>
  <c r="J136" i="7"/>
  <c r="J108" i="7"/>
  <c r="J82" i="7"/>
  <c r="BK131" i="6"/>
  <c r="BK118" i="6"/>
  <c r="BK182" i="5"/>
  <c r="BK181" i="5"/>
  <c r="J174" i="5"/>
  <c r="J113" i="5"/>
  <c r="BK436" i="4"/>
  <c r="BK400" i="4"/>
  <c r="J338" i="4"/>
  <c r="J318" i="4"/>
  <c r="BK277" i="4"/>
  <c r="BK241" i="4"/>
  <c r="J117" i="4"/>
  <c r="BK150" i="3"/>
  <c r="J275" i="2"/>
  <c r="BK222" i="2"/>
  <c r="J205" i="2"/>
  <c r="BK143" i="2"/>
  <c r="J86" i="8"/>
  <c r="BK226" i="7"/>
  <c r="J166" i="7"/>
  <c r="J162" i="7"/>
  <c r="J148" i="7"/>
  <c r="J102" i="7"/>
  <c r="J159" i="6"/>
  <c r="J127" i="6"/>
  <c r="BK96" i="6"/>
  <c r="J87" i="6"/>
  <c r="J169" i="5"/>
  <c r="J126" i="5"/>
  <c r="J115" i="5"/>
  <c r="J425" i="4"/>
  <c r="J390" i="4"/>
  <c r="BK368" i="4"/>
  <c r="J312" i="4"/>
  <c r="BK279" i="4"/>
  <c r="BK269" i="4"/>
  <c r="BK253" i="4"/>
  <c r="J174" i="4"/>
  <c r="J125" i="4"/>
  <c r="J205" i="3"/>
  <c r="BK168" i="3"/>
  <c r="BK149" i="3"/>
  <c r="BK291" i="2"/>
  <c r="J229" i="2"/>
  <c r="BK135" i="2"/>
  <c r="AS54" i="1"/>
  <c r="J220" i="7"/>
  <c r="BK184" i="7"/>
  <c r="BK100" i="7"/>
  <c r="J137" i="6"/>
  <c r="J130" i="6"/>
  <c r="BK125" i="6"/>
  <c r="BK114" i="6"/>
  <c r="J103" i="6"/>
  <c r="J90" i="6"/>
  <c r="J139" i="5"/>
  <c r="J118" i="5"/>
  <c r="J442" i="4"/>
  <c r="BK431" i="4"/>
  <c r="BK395" i="4"/>
  <c r="BK374" i="4"/>
  <c r="J239" i="4"/>
  <c r="BK221" i="4"/>
  <c r="J197" i="4"/>
  <c r="J139" i="4"/>
  <c r="BK96" i="4"/>
  <c r="BK205" i="3"/>
  <c r="J203" i="3"/>
  <c r="BK167" i="3"/>
  <c r="J132" i="3"/>
  <c r="BK246" i="2"/>
  <c r="J220" i="2"/>
  <c r="J129" i="2"/>
  <c r="J306" i="7"/>
  <c r="J278" i="7"/>
  <c r="BK248" i="7"/>
  <c r="BK236" i="7"/>
  <c r="BK162" i="7"/>
  <c r="BK134" i="7"/>
  <c r="BK104" i="7"/>
  <c r="J165" i="6"/>
  <c r="J160" i="6"/>
  <c r="J124" i="6"/>
  <c r="BK184" i="5"/>
  <c r="J157" i="5"/>
  <c r="J140" i="5"/>
  <c r="J131" i="5"/>
  <c r="J304" i="7"/>
  <c r="J282" i="7"/>
  <c r="J194" i="7"/>
  <c r="BK190" i="7"/>
  <c r="J160" i="7"/>
  <c r="BK92" i="7"/>
  <c r="J154" i="6"/>
  <c r="BK142" i="6"/>
  <c r="BK139" i="6"/>
  <c r="BK100" i="6"/>
  <c r="BK85" i="6"/>
  <c r="J181" i="5"/>
  <c r="BK180" i="5"/>
  <c r="BK179" i="5"/>
  <c r="BK157" i="5"/>
  <c r="J153" i="5"/>
  <c r="BK152" i="5"/>
  <c r="J129" i="5"/>
  <c r="BK128" i="5"/>
  <c r="BK122" i="5"/>
  <c r="BK120" i="5"/>
  <c r="J119" i="5"/>
  <c r="BK117" i="5"/>
  <c r="J114" i="5"/>
  <c r="J438" i="4"/>
  <c r="J435" i="4"/>
  <c r="BK429" i="4"/>
  <c r="BK424" i="4"/>
  <c r="J416" i="4"/>
  <c r="BK415" i="4"/>
  <c r="BK409" i="4"/>
  <c r="BK408" i="4"/>
  <c r="J400" i="4"/>
  <c r="J396" i="4"/>
  <c r="J395" i="4"/>
  <c r="BK390" i="4"/>
  <c r="BK372" i="4"/>
  <c r="J367" i="4"/>
  <c r="BK354" i="4"/>
  <c r="J334" i="4"/>
  <c r="BK282" i="4"/>
  <c r="BK275" i="4"/>
  <c r="J230" i="4"/>
  <c r="BK220" i="4"/>
  <c r="BK208" i="4"/>
  <c r="J200" i="4"/>
  <c r="BK181" i="4"/>
  <c r="BK152" i="4"/>
  <c r="J221" i="3"/>
  <c r="J213" i="3"/>
  <c r="J201" i="3"/>
  <c r="J178" i="3"/>
  <c r="BK151" i="3"/>
  <c r="J147" i="3"/>
  <c r="BK129" i="3"/>
  <c r="J99" i="3"/>
  <c r="J249" i="2"/>
  <c r="BK205" i="2"/>
  <c r="BK138" i="2"/>
  <c r="BK120" i="2"/>
  <c r="BK304" i="7"/>
  <c r="BK254" i="7"/>
  <c r="J234" i="7"/>
  <c r="J222" i="7"/>
  <c r="BK192" i="7"/>
  <c r="J120" i="7"/>
  <c r="BK96" i="7"/>
  <c r="BK158" i="6"/>
  <c r="J146" i="6"/>
  <c r="BK134" i="6"/>
  <c r="BK124" i="6"/>
  <c r="J109" i="6"/>
  <c r="BK90" i="6"/>
  <c r="BK150" i="5"/>
  <c r="BK370" i="4"/>
  <c r="BK330" i="4"/>
  <c r="J273" i="4"/>
  <c r="J223" i="4"/>
  <c r="BK148" i="4"/>
  <c r="BK219" i="3"/>
  <c r="J167" i="3"/>
  <c r="BK126" i="3"/>
  <c r="BK229" i="2"/>
  <c r="J171" i="2"/>
  <c r="BK94" i="2"/>
  <c r="BK196" i="7"/>
  <c r="J132" i="7"/>
  <c r="BK165" i="6"/>
  <c r="J98" i="6"/>
  <c r="J159" i="5"/>
  <c r="BK145" i="5"/>
  <c r="BK119" i="5"/>
  <c r="J436" i="4"/>
  <c r="J424" i="4"/>
  <c r="J371" i="4"/>
  <c r="J342" i="4"/>
  <c r="BK249" i="4"/>
  <c r="BK234" i="4"/>
  <c r="J175" i="4"/>
  <c r="BK129" i="4"/>
  <c r="BK183" i="3"/>
  <c r="J130" i="3"/>
  <c r="J281" i="2"/>
  <c r="J271" i="2"/>
  <c r="BK261" i="2"/>
  <c r="J178" i="2"/>
  <c r="J296" i="7"/>
  <c r="BK208" i="7"/>
  <c r="J274" i="7"/>
  <c r="BK202" i="7"/>
  <c r="BK132" i="7"/>
  <c r="BK166" i="6"/>
  <c r="BK122" i="6"/>
  <c r="BK106" i="6"/>
  <c r="J171" i="5"/>
  <c r="BK437" i="4"/>
  <c r="J415" i="4"/>
  <c r="J264" i="7"/>
  <c r="BK174" i="7"/>
  <c r="BK114" i="7"/>
  <c r="BK160" i="6"/>
  <c r="BK123" i="6"/>
  <c r="BK232" i="7"/>
  <c r="BK164" i="7"/>
  <c r="BK122" i="7"/>
  <c r="BK90" i="7"/>
  <c r="BK152" i="6"/>
  <c r="J134" i="6"/>
  <c r="BK111" i="6"/>
  <c r="BK94" i="6"/>
  <c r="BK91" i="6"/>
  <c r="BK163" i="5"/>
  <c r="J143" i="5"/>
  <c r="BK131" i="5"/>
  <c r="J452" i="4"/>
  <c r="J441" i="4"/>
  <c r="J414" i="4"/>
  <c r="BK369" i="4"/>
  <c r="J290" i="4"/>
  <c r="BK245" i="4"/>
  <c r="J215" i="4"/>
  <c r="J100" i="4"/>
  <c r="BK208" i="3"/>
  <c r="BK148" i="3"/>
  <c r="BK118" i="3"/>
  <c r="BK252" i="2"/>
  <c r="J218" i="2"/>
  <c r="BK272" i="7"/>
  <c r="BK154" i="7"/>
  <c r="BK82" i="7"/>
  <c r="J185" i="5"/>
  <c r="BK411" i="4"/>
  <c r="BK294" i="4"/>
  <c r="J185" i="4"/>
  <c r="BK298" i="2"/>
  <c r="BK310" i="7"/>
  <c r="J172" i="7"/>
  <c r="BK102" i="7"/>
  <c r="BK113" i="6"/>
  <c r="J82" i="6"/>
  <c r="J134" i="5"/>
  <c r="J346" i="4"/>
  <c r="J245" i="4"/>
  <c r="BK201" i="3"/>
  <c r="J261" i="2"/>
  <c r="J144" i="2"/>
  <c r="J170" i="7"/>
  <c r="J146" i="7"/>
  <c r="J144" i="6"/>
  <c r="J102" i="6"/>
  <c r="BK153" i="5"/>
  <c r="BK442" i="4"/>
  <c r="J226" i="4"/>
  <c r="J202" i="3"/>
  <c r="BK108" i="3"/>
  <c r="J259" i="2"/>
  <c r="BK96" i="2"/>
  <c r="BK194" i="7"/>
  <c r="J130" i="7"/>
  <c r="J136" i="6"/>
  <c r="BK116" i="6"/>
  <c r="J180" i="5"/>
  <c r="J136" i="5"/>
  <c r="BK386" i="4"/>
  <c r="J280" i="4"/>
  <c r="J234" i="4"/>
  <c r="BK174" i="4"/>
  <c r="BK104" i="4"/>
  <c r="J151" i="3"/>
  <c r="BK271" i="2"/>
  <c r="BK125" i="2"/>
  <c r="J272" i="7"/>
  <c r="J198" i="7"/>
  <c r="J154" i="7"/>
  <c r="J108" i="6"/>
  <c r="BK159" i="5"/>
  <c r="BK274" i="7"/>
  <c r="J174" i="7"/>
  <c r="BK130" i="6"/>
  <c r="BK235" i="4"/>
  <c r="BK125" i="4"/>
  <c r="J200" i="3"/>
  <c r="J149" i="3"/>
  <c r="J108" i="3"/>
  <c r="BK152" i="2"/>
  <c r="BK86" i="8"/>
  <c r="J262" i="7"/>
  <c r="BK216" i="7"/>
  <c r="BK108" i="7"/>
  <c r="BK147" i="6"/>
  <c r="J123" i="6"/>
  <c r="J163" i="5"/>
  <c r="BK432" i="4"/>
  <c r="BK318" i="4"/>
  <c r="J216" i="4"/>
  <c r="BK213" i="3"/>
  <c r="BK259" i="2"/>
  <c r="BK178" i="2"/>
  <c r="BK278" i="7"/>
  <c r="J118" i="7"/>
  <c r="BK166" i="5"/>
  <c r="J125" i="5"/>
  <c r="BK430" i="4"/>
  <c r="J372" i="4"/>
  <c r="BK276" i="4"/>
  <c r="J210" i="4"/>
  <c r="BK198" i="3"/>
  <c r="BK284" i="2"/>
  <c r="BK192" i="2"/>
  <c r="BK220" i="7"/>
  <c r="BK204" i="7"/>
  <c r="J142" i="6"/>
  <c r="BK169" i="5"/>
  <c r="J409" i="4"/>
  <c r="BK142" i="7"/>
  <c r="J128" i="6"/>
  <c r="BK160" i="7"/>
  <c r="J166" i="6"/>
  <c r="J112" i="6"/>
  <c r="J166" i="5"/>
  <c r="BK111" i="5"/>
  <c r="J443" i="4"/>
  <c r="J269" i="4"/>
  <c r="J120" i="4"/>
  <c r="J183" i="3"/>
  <c r="J104" i="3"/>
  <c r="J146" i="2"/>
  <c r="J290" i="7"/>
  <c r="J266" i="7"/>
  <c r="BK218" i="7"/>
  <c r="J142" i="7"/>
  <c r="J110" i="7"/>
  <c r="J143" i="6"/>
  <c r="BK135" i="6"/>
  <c r="J186" i="5"/>
  <c r="BK155" i="5"/>
  <c r="J447" i="4"/>
  <c r="J437" i="4"/>
  <c r="BK290" i="4"/>
  <c r="J143" i="3"/>
  <c r="J298" i="2"/>
  <c r="J142" i="2"/>
  <c r="J314" i="7"/>
  <c r="J308" i="7"/>
  <c r="J300" i="7"/>
  <c r="BK262" i="7"/>
  <c r="BK240" i="7"/>
  <c r="BK234" i="7"/>
  <c r="J210" i="7"/>
  <c r="J128" i="7"/>
  <c r="BK106" i="7"/>
  <c r="BK148" i="6"/>
  <c r="J129" i="6"/>
  <c r="J117" i="6"/>
  <c r="BK92" i="6"/>
  <c r="BK176" i="5"/>
  <c r="J145" i="5"/>
  <c r="BK114" i="5"/>
  <c r="BK435" i="4"/>
  <c r="J378" i="4"/>
  <c r="J368" i="4"/>
  <c r="J286" i="4"/>
  <c r="BK210" i="4"/>
  <c r="J214" i="3"/>
  <c r="BK197" i="3"/>
  <c r="J139" i="3"/>
  <c r="BK146" i="2"/>
  <c r="J92" i="8"/>
  <c r="J298" i="7"/>
  <c r="J276" i="7"/>
  <c r="BK266" i="7"/>
  <c r="J212" i="7"/>
  <c r="BK164" i="6"/>
  <c r="J155" i="6"/>
  <c r="BK145" i="6"/>
  <c r="J132" i="6"/>
  <c r="BK119" i="6"/>
  <c r="BK88" i="6"/>
  <c r="J124" i="5"/>
  <c r="BK109" i="5"/>
  <c r="J431" i="4"/>
  <c r="J423" i="4"/>
  <c r="BK382" i="4"/>
  <c r="BK367" i="4"/>
  <c r="J294" i="4"/>
  <c r="BK230" i="4"/>
  <c r="BK222" i="4"/>
  <c r="BK133" i="4"/>
  <c r="J207" i="3"/>
  <c r="J165" i="3"/>
  <c r="BK264" i="2"/>
  <c r="J257" i="2"/>
  <c r="BK244" i="2"/>
  <c r="J152" i="2"/>
  <c r="J127" i="2"/>
  <c r="J89" i="8"/>
  <c r="J206" i="7"/>
  <c r="BK176" i="7"/>
  <c r="J150" i="7"/>
  <c r="BK168" i="6"/>
  <c r="BK133" i="6"/>
  <c r="BK126" i="6"/>
  <c r="J101" i="6"/>
  <c r="BK87" i="6"/>
  <c r="J150" i="5"/>
  <c r="J120" i="5"/>
  <c r="BK443" i="4"/>
  <c r="J394" i="4"/>
  <c r="J350" i="4"/>
  <c r="BK312" i="4"/>
  <c r="BK300" i="4"/>
  <c r="BK257" i="4"/>
  <c r="J235" i="4"/>
  <c r="BK204" i="4"/>
  <c r="J152" i="4"/>
  <c r="J133" i="4"/>
  <c r="BK210" i="3"/>
  <c r="J148" i="3"/>
  <c r="J114" i="3"/>
  <c r="BK104" i="3"/>
  <c r="J264" i="2"/>
  <c r="J280" i="7"/>
  <c r="BK250" i="7"/>
  <c r="BK224" i="7"/>
  <c r="J186" i="7"/>
  <c r="J180" i="7"/>
  <c r="J158" i="7"/>
  <c r="BK162" i="6"/>
  <c r="J151" i="6"/>
  <c r="BK107" i="6"/>
  <c r="J88" i="6"/>
  <c r="BK174" i="5"/>
  <c r="BK142" i="5"/>
  <c r="BK296" i="7"/>
  <c r="J192" i="7"/>
  <c r="BK172" i="7"/>
  <c r="J134" i="7"/>
  <c r="BK153" i="6"/>
  <c r="J140" i="6"/>
  <c r="J119" i="6"/>
  <c r="J104" i="6"/>
  <c r="J125" i="2"/>
  <c r="BK252" i="7"/>
  <c r="J204" i="7"/>
  <c r="J124" i="7"/>
  <c r="BK169" i="6"/>
  <c r="BK154" i="6"/>
  <c r="BK132" i="6"/>
  <c r="J111" i="6"/>
  <c r="J106" i="6"/>
  <c r="J170" i="5"/>
  <c r="J123" i="5"/>
  <c r="J382" i="4"/>
  <c r="BK346" i="4"/>
  <c r="BK286" i="4"/>
  <c r="BK239" i="4"/>
  <c r="J204" i="4"/>
  <c r="J156" i="4"/>
  <c r="J96" i="4"/>
  <c r="J197" i="3"/>
  <c r="J284" i="2"/>
  <c r="BK218" i="2"/>
  <c r="J158" i="2"/>
  <c r="BK127" i="2"/>
  <c r="J188" i="7"/>
  <c r="J144" i="7"/>
  <c r="J86" i="7"/>
  <c r="BK101" i="6"/>
  <c r="J161" i="5"/>
  <c r="BK148" i="5"/>
  <c r="BK124" i="5"/>
  <c r="BK108" i="5"/>
  <c r="J426" i="4"/>
  <c r="J404" i="4"/>
  <c r="BK362" i="4"/>
  <c r="J277" i="4"/>
  <c r="J236" i="4"/>
  <c r="J218" i="4"/>
  <c r="J189" i="4"/>
  <c r="BK200" i="3"/>
  <c r="BK139" i="3"/>
  <c r="BK120" i="3"/>
  <c r="BK275" i="2"/>
  <c r="J222" i="2"/>
  <c r="BK171" i="2"/>
  <c r="BK112" i="2"/>
  <c r="BK214" i="7"/>
  <c r="BK276" i="7"/>
  <c r="J208" i="7"/>
  <c r="J138" i="7"/>
  <c r="J162" i="6"/>
  <c r="BK109" i="6"/>
  <c r="J105" i="6"/>
  <c r="J155" i="5"/>
  <c r="J432" i="4"/>
  <c r="BK410" i="4"/>
  <c r="BK212" i="7"/>
  <c r="BK158" i="7"/>
  <c r="J90" i="7"/>
  <c r="BK146" i="6"/>
  <c r="BK260" i="7"/>
  <c r="BK168" i="7"/>
  <c r="BK124" i="7"/>
  <c r="J92" i="7"/>
  <c r="J141" i="6"/>
  <c r="BK136" i="6"/>
  <c r="J99" i="6"/>
  <c r="BK185" i="5"/>
  <c r="J154" i="5"/>
  <c r="BK136" i="5"/>
  <c r="BK110" i="5"/>
  <c r="BK446" i="4"/>
  <c r="BK416" i="4"/>
  <c r="BK358" i="4"/>
  <c r="J275" i="4"/>
  <c r="J253" i="4"/>
  <c r="BK217" i="4"/>
  <c r="J104" i="4"/>
  <c r="J196" i="3"/>
  <c r="J129" i="3"/>
  <c r="BK113" i="3"/>
  <c r="J239" i="2"/>
  <c r="BK158" i="2"/>
  <c r="J88" i="2" l="1"/>
  <c r="R84" i="8"/>
  <c r="R83" i="8"/>
  <c r="P84" i="8"/>
  <c r="P83" i="8"/>
  <c r="AU61" i="1"/>
  <c r="T84" i="8"/>
  <c r="T83" i="8" s="1"/>
  <c r="R119" i="2"/>
  <c r="BK173" i="2"/>
  <c r="J173" i="2"/>
  <c r="J68" i="2"/>
  <c r="R173" i="2"/>
  <c r="T248" i="2"/>
  <c r="P94" i="3"/>
  <c r="BK124" i="3"/>
  <c r="J124" i="3"/>
  <c r="J63" i="3"/>
  <c r="BK164" i="3"/>
  <c r="J164" i="3" s="1"/>
  <c r="J68" i="3" s="1"/>
  <c r="R199" i="3"/>
  <c r="T211" i="3"/>
  <c r="BK138" i="4"/>
  <c r="J138" i="4" s="1"/>
  <c r="J63" i="4" s="1"/>
  <c r="T214" i="4"/>
  <c r="R135" i="5"/>
  <c r="R141" i="5"/>
  <c r="T149" i="5"/>
  <c r="T146" i="5"/>
  <c r="R165" i="5"/>
  <c r="R81" i="6"/>
  <c r="R80" i="6" s="1"/>
  <c r="R214" i="4"/>
  <c r="BK240" i="4"/>
  <c r="J240" i="4" s="1"/>
  <c r="J69" i="4" s="1"/>
  <c r="BK428" i="4"/>
  <c r="J428" i="4" s="1"/>
  <c r="J71" i="4" s="1"/>
  <c r="P112" i="5"/>
  <c r="R121" i="5"/>
  <c r="R132" i="5"/>
  <c r="P93" i="2"/>
  <c r="BK124" i="2"/>
  <c r="J124" i="2"/>
  <c r="J64" i="2"/>
  <c r="P141" i="2"/>
  <c r="P173" i="2"/>
  <c r="BK248" i="2"/>
  <c r="J248" i="2" s="1"/>
  <c r="J70" i="2" s="1"/>
  <c r="P103" i="3"/>
  <c r="BK152" i="3"/>
  <c r="J152" i="3" s="1"/>
  <c r="J67" i="3" s="1"/>
  <c r="R152" i="3"/>
  <c r="BK199" i="3"/>
  <c r="J199" i="3"/>
  <c r="J69" i="3" s="1"/>
  <c r="P211" i="3"/>
  <c r="P95" i="4"/>
  <c r="T166" i="4"/>
  <c r="R229" i="4"/>
  <c r="R240" i="4"/>
  <c r="T440" i="4"/>
  <c r="BK141" i="5"/>
  <c r="J141" i="5"/>
  <c r="J69" i="5" s="1"/>
  <c r="P124" i="2"/>
  <c r="T141" i="2"/>
  <c r="T173" i="2"/>
  <c r="R248" i="2"/>
  <c r="R103" i="3"/>
  <c r="T95" i="4"/>
  <c r="T138" i="4"/>
  <c r="R281" i="4"/>
  <c r="T428" i="4"/>
  <c r="P135" i="5"/>
  <c r="P138" i="5"/>
  <c r="T141" i="5"/>
  <c r="R149" i="5"/>
  <c r="R146" i="5"/>
  <c r="BK165" i="5"/>
  <c r="J165" i="5"/>
  <c r="J79" i="5"/>
  <c r="T168" i="5"/>
  <c r="T81" i="6"/>
  <c r="T80" i="6"/>
  <c r="BK81" i="7"/>
  <c r="J81" i="7" s="1"/>
  <c r="J60" i="7" s="1"/>
  <c r="P119" i="2"/>
  <c r="BK182" i="2"/>
  <c r="J182" i="2"/>
  <c r="J69" i="2" s="1"/>
  <c r="BK283" i="2"/>
  <c r="J283" i="2"/>
  <c r="J71" i="2" s="1"/>
  <c r="R94" i="3"/>
  <c r="R124" i="3"/>
  <c r="BK137" i="3"/>
  <c r="R164" i="3"/>
  <c r="BK206" i="3"/>
  <c r="J206" i="3" s="1"/>
  <c r="J70" i="3" s="1"/>
  <c r="T206" i="3"/>
  <c r="R138" i="4"/>
  <c r="BK281" i="4"/>
  <c r="J281" i="4" s="1"/>
  <c r="J70" i="4" s="1"/>
  <c r="P440" i="4"/>
  <c r="T138" i="5"/>
  <c r="BK112" i="5"/>
  <c r="J112" i="5" s="1"/>
  <c r="J62" i="5" s="1"/>
  <c r="T121" i="5"/>
  <c r="P81" i="6"/>
  <c r="P80" i="6"/>
  <c r="AU59" i="1" s="1"/>
  <c r="T81" i="7"/>
  <c r="T80" i="7" s="1"/>
  <c r="BK93" i="2"/>
  <c r="J93" i="2"/>
  <c r="J61" i="2"/>
  <c r="BK119" i="2"/>
  <c r="J119" i="2" s="1"/>
  <c r="J63" i="2" s="1"/>
  <c r="T119" i="2"/>
  <c r="BK141" i="2"/>
  <c r="BK140" i="2"/>
  <c r="J140" i="2" s="1"/>
  <c r="J66" i="2" s="1"/>
  <c r="R182" i="2"/>
  <c r="R283" i="2"/>
  <c r="T103" i="3"/>
  <c r="T137" i="3"/>
  <c r="P164" i="3"/>
  <c r="T199" i="3"/>
  <c r="R206" i="3"/>
  <c r="R166" i="4"/>
  <c r="T281" i="4"/>
  <c r="R440" i="4"/>
  <c r="BK107" i="5"/>
  <c r="P107" i="5"/>
  <c r="T107" i="5"/>
  <c r="R112" i="5"/>
  <c r="BK121" i="5"/>
  <c r="J121" i="5"/>
  <c r="J63" i="5"/>
  <c r="P121" i="5"/>
  <c r="BK127" i="5"/>
  <c r="J127" i="5" s="1"/>
  <c r="J64" i="5" s="1"/>
  <c r="P127" i="5"/>
  <c r="R127" i="5"/>
  <c r="BK132" i="5"/>
  <c r="J132" i="5" s="1"/>
  <c r="J66" i="5" s="1"/>
  <c r="P132" i="5"/>
  <c r="BK138" i="5"/>
  <c r="J138" i="5"/>
  <c r="J68" i="5" s="1"/>
  <c r="P149" i="5"/>
  <c r="P146" i="5" s="1"/>
  <c r="R93" i="2"/>
  <c r="R92" i="2"/>
  <c r="R124" i="2"/>
  <c r="P182" i="2"/>
  <c r="T283" i="2"/>
  <c r="T94" i="3"/>
  <c r="P124" i="3"/>
  <c r="P137" i="3"/>
  <c r="T164" i="3"/>
  <c r="P206" i="3"/>
  <c r="BK95" i="4"/>
  <c r="J95" i="4" s="1"/>
  <c r="J61" i="4" s="1"/>
  <c r="BK166" i="4"/>
  <c r="J166" i="4" s="1"/>
  <c r="J65" i="4" s="1"/>
  <c r="P281" i="4"/>
  <c r="R428" i="4"/>
  <c r="T132" i="5"/>
  <c r="T135" i="5"/>
  <c r="P141" i="5"/>
  <c r="T165" i="5"/>
  <c r="T164" i="5" s="1"/>
  <c r="P168" i="5"/>
  <c r="BK177" i="5"/>
  <c r="J177" i="5"/>
  <c r="J84" i="5" s="1"/>
  <c r="R177" i="5"/>
  <c r="R172" i="5"/>
  <c r="BK183" i="5"/>
  <c r="J183" i="5"/>
  <c r="J85" i="5"/>
  <c r="P183" i="5"/>
  <c r="R183" i="5"/>
  <c r="P81" i="7"/>
  <c r="P80" i="7" s="1"/>
  <c r="AU60" i="1" s="1"/>
  <c r="T124" i="2"/>
  <c r="T182" i="2"/>
  <c r="P283" i="2"/>
  <c r="BK94" i="3"/>
  <c r="J94" i="3" s="1"/>
  <c r="J61" i="3" s="1"/>
  <c r="T124" i="3"/>
  <c r="R137" i="3"/>
  <c r="T152" i="3"/>
  <c r="P199" i="3"/>
  <c r="R211" i="3"/>
  <c r="R95" i="4"/>
  <c r="R94" i="4"/>
  <c r="P166" i="4"/>
  <c r="P214" i="4"/>
  <c r="BK229" i="4"/>
  <c r="T229" i="4"/>
  <c r="T240" i="4"/>
  <c r="BK440" i="4"/>
  <c r="J440" i="4"/>
  <c r="J72" i="4" s="1"/>
  <c r="BK135" i="5"/>
  <c r="J135" i="5" s="1"/>
  <c r="J67" i="5" s="1"/>
  <c r="R138" i="5"/>
  <c r="R106" i="5" s="1"/>
  <c r="BK149" i="5"/>
  <c r="J149" i="5"/>
  <c r="J73" i="5"/>
  <c r="P165" i="5"/>
  <c r="P164" i="5"/>
  <c r="BK168" i="5"/>
  <c r="J168" i="5"/>
  <c r="J80" i="5" s="1"/>
  <c r="R168" i="5"/>
  <c r="P177" i="5"/>
  <c r="P172" i="5"/>
  <c r="T177" i="5"/>
  <c r="T172" i="5" s="1"/>
  <c r="T183" i="5"/>
  <c r="T93" i="2"/>
  <c r="T92" i="2" s="1"/>
  <c r="R141" i="2"/>
  <c r="R140" i="2"/>
  <c r="P248" i="2"/>
  <c r="BK103" i="3"/>
  <c r="J103" i="3" s="1"/>
  <c r="J62" i="3" s="1"/>
  <c r="P152" i="3"/>
  <c r="BK211" i="3"/>
  <c r="J211" i="3" s="1"/>
  <c r="J71" i="3" s="1"/>
  <c r="P138" i="4"/>
  <c r="BK214" i="4"/>
  <c r="J214" i="4"/>
  <c r="J66" i="4"/>
  <c r="P229" i="4"/>
  <c r="P240" i="4"/>
  <c r="P428" i="4"/>
  <c r="R107" i="5"/>
  <c r="T112" i="5"/>
  <c r="T127" i="5"/>
  <c r="BK81" i="6"/>
  <c r="BK80" i="6"/>
  <c r="J80" i="6" s="1"/>
  <c r="J30" i="6" s="1"/>
  <c r="AG59" i="1" s="1"/>
  <c r="R81" i="7"/>
  <c r="R80" i="7" s="1"/>
  <c r="BE171" i="2"/>
  <c r="BE174" i="2"/>
  <c r="BE183" i="2"/>
  <c r="BE229" i="2"/>
  <c r="BE246" i="2"/>
  <c r="BE277" i="2"/>
  <c r="J55" i="3"/>
  <c r="BE147" i="3"/>
  <c r="BE168" i="3"/>
  <c r="BE173" i="3"/>
  <c r="BE201" i="3"/>
  <c r="BE213" i="3"/>
  <c r="BE175" i="4"/>
  <c r="BE216" i="4"/>
  <c r="BE226" i="4"/>
  <c r="BE230" i="4"/>
  <c r="BE238" i="4"/>
  <c r="BE239" i="4"/>
  <c r="BE273" i="4"/>
  <c r="BE278" i="4"/>
  <c r="BE374" i="4"/>
  <c r="BE386" i="4"/>
  <c r="BE394" i="4"/>
  <c r="BE400" i="4"/>
  <c r="BE446" i="4"/>
  <c r="BE452" i="4"/>
  <c r="BE454" i="4"/>
  <c r="BK160" i="4"/>
  <c r="J160" i="4"/>
  <c r="J64" i="4"/>
  <c r="J52" i="5"/>
  <c r="BE108" i="5"/>
  <c r="BE137" i="5"/>
  <c r="BE150" i="5"/>
  <c r="BE152" i="5"/>
  <c r="BE184" i="5"/>
  <c r="BK147" i="5"/>
  <c r="BK160" i="5"/>
  <c r="J160" i="5" s="1"/>
  <c r="J76" i="5" s="1"/>
  <c r="BK173" i="5"/>
  <c r="J173" i="5"/>
  <c r="J82" i="5" s="1"/>
  <c r="BE85" i="6"/>
  <c r="BE88" i="6"/>
  <c r="BE89" i="6"/>
  <c r="BE90" i="6"/>
  <c r="BE115" i="6"/>
  <c r="BE161" i="6"/>
  <c r="BE169" i="6"/>
  <c r="F77" i="7"/>
  <c r="BE126" i="7"/>
  <c r="BE136" i="7"/>
  <c r="BE142" i="7"/>
  <c r="BE158" i="7"/>
  <c r="BE166" i="7"/>
  <c r="BE172" i="7"/>
  <c r="BE198" i="7"/>
  <c r="BE202" i="7"/>
  <c r="BE246" i="7"/>
  <c r="BE125" i="6"/>
  <c r="BE143" i="6"/>
  <c r="BE149" i="6"/>
  <c r="BE151" i="6"/>
  <c r="BE153" i="6"/>
  <c r="BE86" i="7"/>
  <c r="BE154" i="7"/>
  <c r="BE170" i="7"/>
  <c r="BE216" i="7"/>
  <c r="BE224" i="7"/>
  <c r="BE238" i="7"/>
  <c r="BE395" i="4"/>
  <c r="BE429" i="4"/>
  <c r="BK453" i="4"/>
  <c r="J453" i="4" s="1"/>
  <c r="J73" i="4" s="1"/>
  <c r="BE123" i="5"/>
  <c r="BE126" i="5"/>
  <c r="BE136" i="5"/>
  <c r="BE140" i="5"/>
  <c r="BE153" i="5"/>
  <c r="BE157" i="5"/>
  <c r="BE161" i="5"/>
  <c r="BE97" i="6"/>
  <c r="BE100" i="6"/>
  <c r="BE118" i="6"/>
  <c r="BE126" i="6"/>
  <c r="BE144" i="6"/>
  <c r="BE156" i="6"/>
  <c r="E70" i="7"/>
  <c r="BE90" i="7"/>
  <c r="BE110" i="7"/>
  <c r="BE114" i="7"/>
  <c r="BE122" i="7"/>
  <c r="BE156" i="7"/>
  <c r="BE160" i="7"/>
  <c r="BE210" i="7"/>
  <c r="BE214" i="7"/>
  <c r="BE230" i="7"/>
  <c r="BE256" i="7"/>
  <c r="BE264" i="7"/>
  <c r="BE186" i="7"/>
  <c r="BE226" i="7"/>
  <c r="BE232" i="7"/>
  <c r="BE262" i="7"/>
  <c r="BE270" i="7"/>
  <c r="BK88" i="8"/>
  <c r="J88" i="8" s="1"/>
  <c r="J62" i="8" s="1"/>
  <c r="BE143" i="2"/>
  <c r="BE205" i="2"/>
  <c r="BE226" i="2"/>
  <c r="BE242" i="2"/>
  <c r="BE244" i="2"/>
  <c r="BE252" i="2"/>
  <c r="BE273" i="2"/>
  <c r="E82" i="3"/>
  <c r="F89" i="3"/>
  <c r="BE113" i="3"/>
  <c r="BE202" i="3"/>
  <c r="BE203" i="3"/>
  <c r="BK131" i="3"/>
  <c r="J131" i="3"/>
  <c r="J64" i="3"/>
  <c r="E48" i="4"/>
  <c r="J52" i="4"/>
  <c r="F90" i="4"/>
  <c r="BE96" i="4"/>
  <c r="BE117" i="4"/>
  <c r="BE152" i="4"/>
  <c r="BE219" i="4"/>
  <c r="BE227" i="4"/>
  <c r="BE261" i="4"/>
  <c r="BE265" i="4"/>
  <c r="BE269" i="4"/>
  <c r="BE274" i="4"/>
  <c r="BE275" i="4"/>
  <c r="BE279" i="4"/>
  <c r="BE350" i="4"/>
  <c r="BE366" i="4"/>
  <c r="BE382" i="4"/>
  <c r="BE437" i="4"/>
  <c r="BE438" i="4"/>
  <c r="BE442" i="4"/>
  <c r="F55" i="5"/>
  <c r="BE122" i="5"/>
  <c r="BE128" i="5"/>
  <c r="BE129" i="5"/>
  <c r="BE163" i="5"/>
  <c r="BE186" i="5"/>
  <c r="BK144" i="5"/>
  <c r="J144" i="5" s="1"/>
  <c r="J70" i="5" s="1"/>
  <c r="BE95" i="6"/>
  <c r="BE103" i="6"/>
  <c r="BE106" i="6"/>
  <c r="BE128" i="6"/>
  <c r="BE145" i="6"/>
  <c r="J55" i="7"/>
  <c r="BE94" i="7"/>
  <c r="BE128" i="7"/>
  <c r="BE176" i="7"/>
  <c r="BE190" i="7"/>
  <c r="BE208" i="7"/>
  <c r="BE248" i="7"/>
  <c r="BE260" i="7"/>
  <c r="BE272" i="7"/>
  <c r="BE302" i="7"/>
  <c r="E81" i="2"/>
  <c r="BE125" i="2"/>
  <c r="BE268" i="2"/>
  <c r="BE275" i="2"/>
  <c r="BK111" i="2"/>
  <c r="J111" i="2"/>
  <c r="J62" i="2" s="1"/>
  <c r="BE95" i="3"/>
  <c r="BE132" i="3"/>
  <c r="BE188" i="3"/>
  <c r="BE205" i="3"/>
  <c r="BE108" i="4"/>
  <c r="BE112" i="4"/>
  <c r="BE176" i="4"/>
  <c r="BE253" i="4"/>
  <c r="BE276" i="4"/>
  <c r="BE282" i="4"/>
  <c r="BE294" i="4"/>
  <c r="BE312" i="4"/>
  <c r="BE362" i="4"/>
  <c r="BE373" i="4"/>
  <c r="BE378" i="4"/>
  <c r="BE404" i="4"/>
  <c r="BE408" i="4"/>
  <c r="BE414" i="4"/>
  <c r="BE415" i="4"/>
  <c r="BE416" i="4"/>
  <c r="BE423" i="4"/>
  <c r="BE424" i="4"/>
  <c r="BE431" i="4"/>
  <c r="BE434" i="4"/>
  <c r="BE439" i="4"/>
  <c r="E48" i="5"/>
  <c r="BE109" i="5"/>
  <c r="BE110" i="5"/>
  <c r="BE118" i="5"/>
  <c r="BE119" i="5"/>
  <c r="BE120" i="5"/>
  <c r="BE133" i="5"/>
  <c r="BE185" i="5"/>
  <c r="BE94" i="6"/>
  <c r="BE101" i="6"/>
  <c r="BE102" i="6"/>
  <c r="BE116" i="6"/>
  <c r="BE119" i="6"/>
  <c r="BE120" i="6"/>
  <c r="BE139" i="6"/>
  <c r="BE140" i="6"/>
  <c r="BE164" i="6"/>
  <c r="BE165" i="6"/>
  <c r="BE134" i="7"/>
  <c r="BE146" i="7"/>
  <c r="BE148" i="7"/>
  <c r="BE162" i="7"/>
  <c r="BE164" i="7"/>
  <c r="BE174" i="7"/>
  <c r="BE178" i="7"/>
  <c r="BE180" i="7"/>
  <c r="BE182" i="7"/>
  <c r="BE196" i="7"/>
  <c r="BE228" i="7"/>
  <c r="BE244" i="7"/>
  <c r="BE250" i="7"/>
  <c r="BE280" i="7"/>
  <c r="BE282" i="7"/>
  <c r="BE284" i="7"/>
  <c r="BE286" i="7"/>
  <c r="E73" i="8"/>
  <c r="BK85" i="8"/>
  <c r="J85" i="8"/>
  <c r="J61" i="8" s="1"/>
  <c r="BE96" i="2"/>
  <c r="BE112" i="2"/>
  <c r="BE122" i="2"/>
  <c r="BE144" i="2"/>
  <c r="BE145" i="2"/>
  <c r="BE239" i="2"/>
  <c r="BK137" i="2"/>
  <c r="J137" i="2" s="1"/>
  <c r="J65" i="2" s="1"/>
  <c r="J52" i="3"/>
  <c r="BE118" i="3"/>
  <c r="BE119" i="3"/>
  <c r="BE139" i="3"/>
  <c r="BE148" i="3"/>
  <c r="BE165" i="3"/>
  <c r="BE167" i="3"/>
  <c r="BE198" i="3"/>
  <c r="BE209" i="3"/>
  <c r="BE210" i="3"/>
  <c r="BE219" i="3"/>
  <c r="BE221" i="3"/>
  <c r="BK220" i="3"/>
  <c r="J220" i="3"/>
  <c r="J72" i="3" s="1"/>
  <c r="BE129" i="4"/>
  <c r="BE144" i="4"/>
  <c r="BE167" i="4"/>
  <c r="BE174" i="4"/>
  <c r="BE197" i="4"/>
  <c r="BE204" i="4"/>
  <c r="BE215" i="4"/>
  <c r="BE222" i="4"/>
  <c r="BE234" i="4"/>
  <c r="BE286" i="4"/>
  <c r="BE306" i="4"/>
  <c r="BE346" i="4"/>
  <c r="BE358" i="4"/>
  <c r="BE371" i="4"/>
  <c r="BE426" i="4"/>
  <c r="BE427" i="4"/>
  <c r="BE433" i="4"/>
  <c r="BK132" i="4"/>
  <c r="J132" i="4"/>
  <c r="J62" i="4" s="1"/>
  <c r="BE111" i="5"/>
  <c r="BE115" i="5"/>
  <c r="BE181" i="5"/>
  <c r="BE107" i="6"/>
  <c r="BE108" i="6"/>
  <c r="BE129" i="6"/>
  <c r="BE138" i="6"/>
  <c r="BE141" i="6"/>
  <c r="BE152" i="6"/>
  <c r="BE159" i="6"/>
  <c r="BE160" i="6"/>
  <c r="BE162" i="6"/>
  <c r="BE96" i="7"/>
  <c r="BE100" i="7"/>
  <c r="BE102" i="7"/>
  <c r="BE104" i="7"/>
  <c r="BE106" i="7"/>
  <c r="BE108" i="7"/>
  <c r="BE120" i="7"/>
  <c r="BE150" i="7"/>
  <c r="BE184" i="7"/>
  <c r="BE188" i="7"/>
  <c r="BE204" i="7"/>
  <c r="BE212" i="7"/>
  <c r="BE298" i="7"/>
  <c r="BE300" i="7"/>
  <c r="J77" i="8"/>
  <c r="F80" i="8"/>
  <c r="BE86" i="8"/>
  <c r="BE89" i="8"/>
  <c r="BE145" i="5"/>
  <c r="BE154" i="5"/>
  <c r="BE167" i="5"/>
  <c r="BE178" i="5"/>
  <c r="BE133" i="6"/>
  <c r="BE134" i="6"/>
  <c r="BE146" i="6"/>
  <c r="BE147" i="6"/>
  <c r="BE166" i="6"/>
  <c r="BE82" i="7"/>
  <c r="BE88" i="7"/>
  <c r="BE98" i="7"/>
  <c r="BE112" i="7"/>
  <c r="BE116" i="7"/>
  <c r="BE132" i="7"/>
  <c r="BE140" i="7"/>
  <c r="BE144" i="7"/>
  <c r="BE200" i="7"/>
  <c r="BE206" i="7"/>
  <c r="BE218" i="7"/>
  <c r="BE220" i="7"/>
  <c r="BE240" i="7"/>
  <c r="BK91" i="8"/>
  <c r="J91" i="8"/>
  <c r="J63" i="8"/>
  <c r="J52" i="2"/>
  <c r="F55" i="2"/>
  <c r="BE152" i="2"/>
  <c r="BE156" i="2"/>
  <c r="BE192" i="2"/>
  <c r="BE218" i="2"/>
  <c r="BE257" i="2"/>
  <c r="BE279" i="2"/>
  <c r="BE281" i="2"/>
  <c r="BE291" i="2"/>
  <c r="BE120" i="3"/>
  <c r="BE127" i="3"/>
  <c r="BE130" i="3"/>
  <c r="BE143" i="3"/>
  <c r="BE149" i="3"/>
  <c r="BE151" i="3"/>
  <c r="BE160" i="3"/>
  <c r="BE166" i="3"/>
  <c r="BE183" i="3"/>
  <c r="BE207" i="3"/>
  <c r="BE208" i="3"/>
  <c r="BE214" i="3"/>
  <c r="J55" i="4"/>
  <c r="BE100" i="4"/>
  <c r="BE104" i="4"/>
  <c r="BE139" i="4"/>
  <c r="BE148" i="4"/>
  <c r="BE171" i="4"/>
  <c r="BE193" i="4"/>
  <c r="BE210" i="4"/>
  <c r="BE217" i="4"/>
  <c r="BE220" i="4"/>
  <c r="BE235" i="4"/>
  <c r="BE245" i="4"/>
  <c r="BE280" i="4"/>
  <c r="BE324" i="4"/>
  <c r="BE354" i="4"/>
  <c r="BE367" i="4"/>
  <c r="BE368" i="4"/>
  <c r="BE369" i="4"/>
  <c r="BE370" i="4"/>
  <c r="BE372" i="4"/>
  <c r="BE390" i="4"/>
  <c r="BE435" i="4"/>
  <c r="BE436" i="4"/>
  <c r="BE441" i="4"/>
  <c r="BE113" i="5"/>
  <c r="BE114" i="5"/>
  <c r="BE117" i="5"/>
  <c r="BE124" i="5"/>
  <c r="BE125" i="5"/>
  <c r="BE131" i="5"/>
  <c r="BE134" i="5"/>
  <c r="BE139" i="5"/>
  <c r="BE142" i="5"/>
  <c r="BE148" i="5"/>
  <c r="BE166" i="5"/>
  <c r="BE170" i="5"/>
  <c r="BE174" i="5"/>
  <c r="BE179" i="5"/>
  <c r="BK130" i="5"/>
  <c r="J130" i="5"/>
  <c r="J65" i="5"/>
  <c r="BE92" i="6"/>
  <c r="BE93" i="6"/>
  <c r="BE96" i="6"/>
  <c r="BE98" i="6"/>
  <c r="BE109" i="6"/>
  <c r="BE121" i="6"/>
  <c r="BE123" i="6"/>
  <c r="BE124" i="6"/>
  <c r="BE132" i="6"/>
  <c r="BE154" i="6"/>
  <c r="BE155" i="6"/>
  <c r="BE157" i="6"/>
  <c r="BE84" i="7"/>
  <c r="BE118" i="7"/>
  <c r="BE152" i="7"/>
  <c r="BE266" i="7"/>
  <c r="BE278" i="7"/>
  <c r="BE294" i="7"/>
  <c r="BE105" i="2"/>
  <c r="BE129" i="2"/>
  <c r="BE158" i="2"/>
  <c r="BE160" i="2"/>
  <c r="BE178" i="2"/>
  <c r="BE220" i="2"/>
  <c r="BE222" i="2"/>
  <c r="BE259" i="2"/>
  <c r="BE261" i="2"/>
  <c r="BE99" i="3"/>
  <c r="BE114" i="3"/>
  <c r="BE125" i="3"/>
  <c r="BE126" i="3"/>
  <c r="BE153" i="3"/>
  <c r="BE197" i="3"/>
  <c r="BE204" i="3"/>
  <c r="BE156" i="4"/>
  <c r="BE161" i="4"/>
  <c r="BE185" i="4"/>
  <c r="BE189" i="4"/>
  <c r="BE221" i="4"/>
  <c r="BE236" i="4"/>
  <c r="BE241" i="4"/>
  <c r="BE277" i="4"/>
  <c r="BE290" i="4"/>
  <c r="BE330" i="4"/>
  <c r="BE334" i="4"/>
  <c r="BE338" i="4"/>
  <c r="BE342" i="4"/>
  <c r="BE409" i="4"/>
  <c r="BE410" i="4"/>
  <c r="BE411" i="4"/>
  <c r="BE412" i="4"/>
  <c r="BE432" i="4"/>
  <c r="J55" i="5"/>
  <c r="BE151" i="5"/>
  <c r="BK156" i="5"/>
  <c r="J156" i="5"/>
  <c r="J74" i="5"/>
  <c r="BK162" i="5"/>
  <c r="J162" i="5"/>
  <c r="J77" i="5"/>
  <c r="E48" i="6"/>
  <c r="F55" i="6"/>
  <c r="J74" i="6"/>
  <c r="BE83" i="6"/>
  <c r="BE86" i="6"/>
  <c r="BE99" i="6"/>
  <c r="BE113" i="6"/>
  <c r="BE114" i="6"/>
  <c r="BE117" i="6"/>
  <c r="BE122" i="6"/>
  <c r="BE131" i="6"/>
  <c r="BE135" i="6"/>
  <c r="BE137" i="6"/>
  <c r="BE148" i="6"/>
  <c r="J52" i="7"/>
  <c r="BE92" i="7"/>
  <c r="BE222" i="7"/>
  <c r="BE234" i="7"/>
  <c r="BE236" i="7"/>
  <c r="BE242" i="7"/>
  <c r="BE252" i="7"/>
  <c r="BE292" i="7"/>
  <c r="BE306" i="7"/>
  <c r="J55" i="8"/>
  <c r="BE127" i="2"/>
  <c r="BE135" i="2"/>
  <c r="BE138" i="2"/>
  <c r="BE142" i="2"/>
  <c r="BE180" i="2"/>
  <c r="BE271" i="2"/>
  <c r="BE108" i="3"/>
  <c r="BE129" i="3"/>
  <c r="BE178" i="3"/>
  <c r="BE192" i="3"/>
  <c r="BE196" i="3"/>
  <c r="BE212" i="3"/>
  <c r="BE120" i="4"/>
  <c r="BE125" i="4"/>
  <c r="BE181" i="4"/>
  <c r="BE200" i="4"/>
  <c r="BE208" i="4"/>
  <c r="BE209" i="4"/>
  <c r="BE218" i="4"/>
  <c r="BE396" i="4"/>
  <c r="BE425" i="4"/>
  <c r="BE143" i="5"/>
  <c r="BE155" i="5"/>
  <c r="BE171" i="5"/>
  <c r="BE180" i="5"/>
  <c r="BK158" i="5"/>
  <c r="J158" i="5"/>
  <c r="J75" i="5"/>
  <c r="BK175" i="5"/>
  <c r="J175" i="5" s="1"/>
  <c r="J83" i="5" s="1"/>
  <c r="J55" i="6"/>
  <c r="BE82" i="6"/>
  <c r="BE91" i="6"/>
  <c r="BE104" i="6"/>
  <c r="BE105" i="6"/>
  <c r="BE111" i="6"/>
  <c r="BE112" i="6"/>
  <c r="BE127" i="6"/>
  <c r="BE130" i="6"/>
  <c r="BE136" i="6"/>
  <c r="BE150" i="6"/>
  <c r="BE163" i="6"/>
  <c r="BE124" i="7"/>
  <c r="BE130" i="7"/>
  <c r="BE168" i="7"/>
  <c r="BE254" i="7"/>
  <c r="BE258" i="7"/>
  <c r="BE288" i="7"/>
  <c r="BE290" i="7"/>
  <c r="BE296" i="7"/>
  <c r="BE308" i="7"/>
  <c r="BE310" i="7"/>
  <c r="BE312" i="7"/>
  <c r="BE314" i="7"/>
  <c r="BE94" i="2"/>
  <c r="BE120" i="2"/>
  <c r="BE133" i="2"/>
  <c r="BE146" i="2"/>
  <c r="BE179" i="2"/>
  <c r="BE224" i="2"/>
  <c r="BE249" i="2"/>
  <c r="BE264" i="2"/>
  <c r="BE284" i="2"/>
  <c r="BE298" i="2"/>
  <c r="BE104" i="3"/>
  <c r="BE128" i="3"/>
  <c r="BE138" i="3"/>
  <c r="BE150" i="3"/>
  <c r="BE200" i="3"/>
  <c r="BE133" i="4"/>
  <c r="BE223" i="4"/>
  <c r="BE237" i="4"/>
  <c r="BE249" i="4"/>
  <c r="BE257" i="4"/>
  <c r="BE300" i="4"/>
  <c r="BE318" i="4"/>
  <c r="BE413" i="4"/>
  <c r="BE430" i="4"/>
  <c r="BE443" i="4"/>
  <c r="BE447" i="4"/>
  <c r="BE116" i="5"/>
  <c r="BE159" i="5"/>
  <c r="BE169" i="5"/>
  <c r="BE176" i="5"/>
  <c r="BE182" i="5"/>
  <c r="BE84" i="6"/>
  <c r="BE87" i="6"/>
  <c r="BE110" i="6"/>
  <c r="BE142" i="6"/>
  <c r="BE158" i="6"/>
  <c r="BE167" i="6"/>
  <c r="BE168" i="6"/>
  <c r="BE138" i="7"/>
  <c r="BE192" i="7"/>
  <c r="BE194" i="7"/>
  <c r="BE268" i="7"/>
  <c r="BE274" i="7"/>
  <c r="BE276" i="7"/>
  <c r="BE304" i="7"/>
  <c r="BE92" i="8"/>
  <c r="F37" i="3"/>
  <c r="BD56" i="1"/>
  <c r="J34" i="7"/>
  <c r="AW60" i="1" s="1"/>
  <c r="F36" i="6"/>
  <c r="BC59" i="1" s="1"/>
  <c r="F34" i="7"/>
  <c r="BA60" i="1" s="1"/>
  <c r="F37" i="4"/>
  <c r="BD57" i="1" s="1"/>
  <c r="F36" i="7"/>
  <c r="BC60" i="1" s="1"/>
  <c r="F35" i="4"/>
  <c r="BB57" i="1" s="1"/>
  <c r="F37" i="2"/>
  <c r="BD55" i="1" s="1"/>
  <c r="J34" i="6"/>
  <c r="AW59" i="1"/>
  <c r="J34" i="4"/>
  <c r="AW57" i="1"/>
  <c r="F35" i="3"/>
  <c r="BB56" i="1" s="1"/>
  <c r="J34" i="3"/>
  <c r="AW56" i="1"/>
  <c r="F37" i="6"/>
  <c r="BD59" i="1" s="1"/>
  <c r="F35" i="6"/>
  <c r="BB59" i="1" s="1"/>
  <c r="F36" i="2"/>
  <c r="BC55" i="1"/>
  <c r="F36" i="3"/>
  <c r="BC56" i="1"/>
  <c r="F34" i="4"/>
  <c r="BA57" i="1" s="1"/>
  <c r="F37" i="5"/>
  <c r="BD58" i="1"/>
  <c r="F36" i="4"/>
  <c r="BC57" i="1" s="1"/>
  <c r="F35" i="7"/>
  <c r="BB60" i="1" s="1"/>
  <c r="J34" i="2"/>
  <c r="AW55" i="1"/>
  <c r="F36" i="8"/>
  <c r="BC61" i="1"/>
  <c r="F34" i="2"/>
  <c r="BA55" i="1" s="1"/>
  <c r="F35" i="5"/>
  <c r="BB58" i="1"/>
  <c r="F37" i="8"/>
  <c r="BD61" i="1" s="1"/>
  <c r="F34" i="8"/>
  <c r="BA61" i="1" s="1"/>
  <c r="F34" i="3"/>
  <c r="BA56" i="1" s="1"/>
  <c r="F34" i="5"/>
  <c r="BA58" i="1"/>
  <c r="J34" i="8"/>
  <c r="AW61" i="1" s="1"/>
  <c r="F34" i="6"/>
  <c r="BA59" i="1"/>
  <c r="J34" i="5"/>
  <c r="AW58" i="1" s="1"/>
  <c r="F35" i="8"/>
  <c r="BB61" i="1" s="1"/>
  <c r="F37" i="7"/>
  <c r="BD60" i="1" s="1"/>
  <c r="F35" i="2"/>
  <c r="BB55" i="1"/>
  <c r="F36" i="5"/>
  <c r="BC58" i="1" s="1"/>
  <c r="T94" i="4" l="1"/>
  <c r="R228" i="4"/>
  <c r="BK146" i="5"/>
  <c r="J146" i="5" s="1"/>
  <c r="J71" i="5" s="1"/>
  <c r="T136" i="3"/>
  <c r="T228" i="4"/>
  <c r="T93" i="4" s="1"/>
  <c r="R91" i="2"/>
  <c r="P106" i="5"/>
  <c r="P105" i="5"/>
  <c r="AU58" i="1"/>
  <c r="P140" i="2"/>
  <c r="BK228" i="4"/>
  <c r="J228" i="4" s="1"/>
  <c r="J67" i="4" s="1"/>
  <c r="R136" i="3"/>
  <c r="P228" i="4"/>
  <c r="R93" i="4"/>
  <c r="BK136" i="3"/>
  <c r="J136" i="3"/>
  <c r="J65" i="3"/>
  <c r="P94" i="4"/>
  <c r="P93" i="4"/>
  <c r="AU57" i="1" s="1"/>
  <c r="P92" i="2"/>
  <c r="P91" i="2" s="1"/>
  <c r="AU55" i="1" s="1"/>
  <c r="P136" i="3"/>
  <c r="T93" i="3"/>
  <c r="T92" i="3" s="1"/>
  <c r="T106" i="5"/>
  <c r="T105" i="5"/>
  <c r="BK106" i="5"/>
  <c r="J106" i="5"/>
  <c r="J60" i="5"/>
  <c r="R93" i="3"/>
  <c r="R92" i="3" s="1"/>
  <c r="R164" i="5"/>
  <c r="R105" i="5"/>
  <c r="T140" i="2"/>
  <c r="T91" i="2" s="1"/>
  <c r="P93" i="3"/>
  <c r="P92" i="3"/>
  <c r="AU56" i="1"/>
  <c r="J141" i="2"/>
  <c r="J67" i="2"/>
  <c r="J137" i="3"/>
  <c r="J66" i="3" s="1"/>
  <c r="BK94" i="4"/>
  <c r="J94" i="4" s="1"/>
  <c r="J60" i="4" s="1"/>
  <c r="J229" i="4"/>
  <c r="J68" i="4" s="1"/>
  <c r="J59" i="6"/>
  <c r="J107" i="5"/>
  <c r="J61" i="5"/>
  <c r="BK80" i="7"/>
  <c r="J80" i="7" s="1"/>
  <c r="J30" i="7" s="1"/>
  <c r="AG60" i="1" s="1"/>
  <c r="BK93" i="3"/>
  <c r="J93" i="3" s="1"/>
  <c r="J60" i="3" s="1"/>
  <c r="J147" i="5"/>
  <c r="J72" i="5"/>
  <c r="BK92" i="2"/>
  <c r="J92" i="2" s="1"/>
  <c r="J60" i="2" s="1"/>
  <c r="J81" i="6"/>
  <c r="J60" i="6"/>
  <c r="BK164" i="5"/>
  <c r="J164" i="5"/>
  <c r="J78" i="5" s="1"/>
  <c r="BK172" i="5"/>
  <c r="J172" i="5"/>
  <c r="J81" i="5" s="1"/>
  <c r="BK84" i="8"/>
  <c r="J84" i="8"/>
  <c r="J60" i="8" s="1"/>
  <c r="J33" i="3"/>
  <c r="AV56" i="1"/>
  <c r="AT56" i="1"/>
  <c r="J33" i="6"/>
  <c r="AV59" i="1"/>
  <c r="AT59" i="1" s="1"/>
  <c r="BA54" i="1"/>
  <c r="W30" i="1" s="1"/>
  <c r="J33" i="5"/>
  <c r="AV58" i="1" s="1"/>
  <c r="AT58" i="1" s="1"/>
  <c r="BB54" i="1"/>
  <c r="AX54" i="1" s="1"/>
  <c r="J33" i="2"/>
  <c r="AV55" i="1" s="1"/>
  <c r="AT55" i="1" s="1"/>
  <c r="BD54" i="1"/>
  <c r="W33" i="1" s="1"/>
  <c r="J33" i="7"/>
  <c r="AV60" i="1" s="1"/>
  <c r="AT60" i="1" s="1"/>
  <c r="F33" i="2"/>
  <c r="AZ55" i="1" s="1"/>
  <c r="J33" i="8"/>
  <c r="AV61" i="1"/>
  <c r="AT61" i="1"/>
  <c r="F33" i="5"/>
  <c r="AZ58" i="1" s="1"/>
  <c r="F33" i="3"/>
  <c r="AZ56" i="1" s="1"/>
  <c r="F33" i="8"/>
  <c r="AZ61" i="1" s="1"/>
  <c r="F33" i="6"/>
  <c r="AZ59" i="1" s="1"/>
  <c r="BC54" i="1"/>
  <c r="AY54" i="1" s="1"/>
  <c r="F33" i="7"/>
  <c r="AZ60" i="1" s="1"/>
  <c r="J33" i="4"/>
  <c r="AV57" i="1" s="1"/>
  <c r="AT57" i="1" s="1"/>
  <c r="F33" i="4"/>
  <c r="AZ57" i="1" s="1"/>
  <c r="J39" i="7" l="1"/>
  <c r="BK91" i="2"/>
  <c r="J91" i="2"/>
  <c r="BK92" i="3"/>
  <c r="J92" i="3"/>
  <c r="J30" i="3" s="1"/>
  <c r="AG56" i="1" s="1"/>
  <c r="AN56" i="1" s="1"/>
  <c r="BK93" i="4"/>
  <c r="J93" i="4"/>
  <c r="J30" i="4" s="1"/>
  <c r="AG57" i="1" s="1"/>
  <c r="AN57" i="1" s="1"/>
  <c r="J59" i="7"/>
  <c r="BK83" i="8"/>
  <c r="J83" i="8"/>
  <c r="J30" i="8" s="1"/>
  <c r="AG61" i="1" s="1"/>
  <c r="AN61" i="1" s="1"/>
  <c r="BK105" i="5"/>
  <c r="J105" i="5"/>
  <c r="J59" i="5" s="1"/>
  <c r="J39" i="6"/>
  <c r="AN59" i="1"/>
  <c r="AN60" i="1"/>
  <c r="AZ54" i="1"/>
  <c r="W29" i="1" s="1"/>
  <c r="AU54" i="1"/>
  <c r="W32" i="1"/>
  <c r="W31" i="1"/>
  <c r="J30" i="2"/>
  <c r="AG55" i="1" s="1"/>
  <c r="AN55" i="1" s="1"/>
  <c r="AW54" i="1"/>
  <c r="AK30" i="1" s="1"/>
  <c r="J59" i="2" l="1"/>
  <c r="J59" i="3"/>
  <c r="J39" i="3"/>
  <c r="J39" i="8"/>
  <c r="J59" i="8"/>
  <c r="J39" i="2"/>
  <c r="J39" i="4"/>
  <c r="J59" i="4"/>
  <c r="J30" i="5"/>
  <c r="AG58" i="1"/>
  <c r="AN58" i="1" s="1"/>
  <c r="AV54" i="1"/>
  <c r="AK29" i="1" s="1"/>
  <c r="J39" i="5" l="1"/>
  <c r="AT54" i="1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<sst xmlns="http://schemas.openxmlformats.org/spreadsheetml/2006/main" count="13622" uniqueCount="1787">
  <si>
    <t>Export Komplet</t>
  </si>
  <si>
    <t>VZ</t>
  </si>
  <si>
    <t>2.0</t>
  </si>
  <si>
    <t>ZAMOK</t>
  </si>
  <si>
    <t>False</t>
  </si>
  <si>
    <t>{b049c474-a9a0-4b17-9ee5-379bd9201c98}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</si>
  <si>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</si>
  <si>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</si>
  <si>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</si>
  <si>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</si>
  <si>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</si>
  <si>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</si>
  <si>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</si>
  <si>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</si>
  <si>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333-2025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</si>
  <si>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</si>
  <si>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</si>
  <si>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Nemocnice Prachatice, snížení energetické náročnosti kuchyně</t>
  </si>
  <si>
    <t>KSO:</t>
  </si>
  <si>
    <t/>
  </si>
  <si>
    <t>CC-CZ:</t>
  </si>
  <si>
    <t>Místo:</t>
  </si>
  <si>
    <t>k.ú. Prachatice</t>
  </si>
  <si>
    <t>Datum:</t>
  </si>
  <si>
    <t>27. 1. 2026</t>
  </si>
  <si>
    <t>Zadavatel:</t>
  </si>
  <si>
    <t>IČ:</t>
  </si>
  <si>
    <t>NEMOCNICE PRACHATICE, A.S.</t>
  </si>
  <si>
    <t>DIČ:</t>
  </si>
  <si>
    <t>Účastník:</t>
  </si>
  <si>
    <t>Vyplň údaj</t>
  </si>
  <si>
    <t>Projektant:</t>
  </si>
  <si>
    <t>AGROPROJEKT Jihlava, spol. s r.o.</t>
  </si>
  <si>
    <t>True</t>
  </si>
  <si>
    <t>Zpracovatel:</t>
  </si>
  <si>
    <t>Ing. Barbora Kubelková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</si>
  <si>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</si>
  <si>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</si>
  <si>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</si>
  <si>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</si>
  <si>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</si>
  <si>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</si>
  <si>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</si>
  <si>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</si>
  <si>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</si>
  <si>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</si>
  <si>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</si>
  <si>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</si>
  <si>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</si>
  <si>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</si>
  <si>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</si>
  <si>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</si>
  <si>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</si>
  <si>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</si>
  <si>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</si>
  <si>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</si>
  <si>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</si>
  <si>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</si>
  <si>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</si>
  <si>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</si>
  <si>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</si>
  <si>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</si>
  <si>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</si>
  <si>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</si>
  <si>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</si>
  <si>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</si>
  <si>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</si>
  <si>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</si>
  <si>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</si>
  <si>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</si>
  <si>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</si>
  <si>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</si>
  <si>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</si>
  <si>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</si>
  <si>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</si>
  <si>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</si>
  <si>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</si>
  <si>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</si>
  <si>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ASŘ</t>
  </si>
  <si>
    <t>STA</t>
  </si>
  <si>
    <t>1</t>
  </si>
  <si>
    <t>{8e8d6a28-6ac1-46ec-8e62-e0fb15e3f9cc}</t>
  </si>
  <si>
    <t>2</t>
  </si>
  <si>
    <t>SO-01.1</t>
  </si>
  <si>
    <t>Vytápění</t>
  </si>
  <si>
    <t>{574bb5a8-0f1d-47dc-9570-e45611c26d4f}</t>
  </si>
  <si>
    <t>SO-01.2</t>
  </si>
  <si>
    <t>ZTI</t>
  </si>
  <si>
    <t>{fc645c35-8feb-48c8-9d34-1b0d45eb8906}</t>
  </si>
  <si>
    <t>SO-01.3</t>
  </si>
  <si>
    <t>VZT</t>
  </si>
  <si>
    <t>{69d91bda-e7e5-41a2-b930-9aa542516d16}</t>
  </si>
  <si>
    <t>SO-01.4</t>
  </si>
  <si>
    <t>SILNOPROUD</t>
  </si>
  <si>
    <t>{b5e69a04-4063-49a9-bad0-99579c874f7d}</t>
  </si>
  <si>
    <t>SO-01.5</t>
  </si>
  <si>
    <t>GASTRO</t>
  </si>
  <si>
    <t>{1492afcb-39de-490d-ba5a-9ca114a492c3}</t>
  </si>
  <si>
    <t>VRN</t>
  </si>
  <si>
    <t>Vedlejší rozpočtové...</t>
  </si>
  <si>
    <t>{2e3698fd-376c-44eb-a1cc-2b05ba23f017}</t>
  </si>
  <si>
    <t>KRYCÍ LIST SOUPISU PRACÍ</t>
  </si>
  <si>
    <t>Objekt:</t>
  </si>
  <si>
    <t>01 - ASŘ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</si>
  <si>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</si>
  <si>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</si>
  <si>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</si>
  <si>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</si>
  <si>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</si>
  <si>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</si>
  <si>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</si>
  <si>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</si>
  <si>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</si>
  <si>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</si>
  <si>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</si>
  <si>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763 - Konstrukce suché výstavby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</si>
  <si>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</si>
  <si>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</si>
  <si>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</si>
  <si>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</si>
  <si>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</si>
  <si>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</si>
  <si>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</si>
  <si>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</si>
  <si>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</si>
  <si>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</si>
  <si>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</si>
  <si>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</si>
  <si>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</si>
  <si>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</si>
  <si>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</si>
  <si>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</si>
  <si>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</si>
  <si>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</si>
  <si>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</si>
  <si>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</si>
  <si>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</si>
  <si>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</si>
  <si>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</si>
  <si>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311272030</t>
  </si>
  <si>
    <t>Zdivo z pórobetonových tvárnic na tenké maltové lože, tl. zdiva 200 mm pevnost tvárnic do P2, objemová hmotnost přes 450 do 600 kg/m3 hladkých</t>
  </si>
  <si>
    <t>m2</t>
  </si>
  <si>
    <t>CS ÚRS 2025 02</t>
  </si>
  <si>
    <t>4</t>
  </si>
  <si>
    <t>Online PSC</t>
  </si>
  <si>
    <t>https://podminky.urs.cz/item/CS_URS_2025_02/311272030</t>
  </si>
  <si>
    <t>342272245</t>
  </si>
  <si>
    <t>Příčky z pórobetonových tvárnic hladkých na tenké maltové lože objemová hmotnost do 500 kg/m3, tloušťka příčky 150 mm</t>
  </si>
  <si>
    <t>https://podminky.urs.cz/item/CS_URS_2025_02/342272245</t>
  </si>
  <si>
    <t>VV</t>
  </si>
  <si>
    <t>"pozn.: +10% zohlednění krácení a úprava tvárnic z pórobetonu"</t>
  </si>
  <si>
    <t>1,36*2,1</t>
  </si>
  <si>
    <t>1,8*1,35</t>
  </si>
  <si>
    <t>(1,65+1,7)*1,35</t>
  </si>
  <si>
    <t>Součet</t>
  </si>
  <si>
    <t>9,809*1,1</t>
  </si>
  <si>
    <t>342291121</t>
  </si>
  <si>
    <t>Ukotvení příček plochými kotvami, do konstrukce cihelné</t>
  </si>
  <si>
    <t>m</t>
  </si>
  <si>
    <t>6</t>
  </si>
  <si>
    <t>https://podminky.urs.cz/item/CS_URS_2025_02/342291121</t>
  </si>
  <si>
    <t>2*2,1</t>
  </si>
  <si>
    <t>2*1,35</t>
  </si>
  <si>
    <t>4*1,35</t>
  </si>
  <si>
    <t>Úpravy povrchů, podlahy a osazování výplní</t>
  </si>
  <si>
    <t>632452411</t>
  </si>
  <si>
    <t>Doplnění cementového potěru na mazaninách a betonových podkladech (s dodáním hmot), hlazeného dřevěným nebo ocelovým hladítkem, plochy jednotlivě přes 1 m2 do 4 m2 a tl. do 10 mm</t>
  </si>
  <si>
    <t>8</t>
  </si>
  <si>
    <t>https://podminky.urs.cz/item/CS_URS_2025_02/632452411</t>
  </si>
  <si>
    <t>"vyrovnání podlahy cementovým potěrem (srovnání nerovností vzniklých při odstraňování stávající dlažby a spádování k vpustím)"</t>
  </si>
  <si>
    <t xml:space="preserve">"pozn.: uvaž. spádování kolem vpusti cca 1,5m2" </t>
  </si>
  <si>
    <t>"plocha vpustí" 3,8</t>
  </si>
  <si>
    <t>"počet vpustí *1,5m2" 19*1,5</t>
  </si>
  <si>
    <t>9</t>
  </si>
  <si>
    <t>Ostatní konstrukce a práce, bourání</t>
  </si>
  <si>
    <t>5</t>
  </si>
  <si>
    <t>949101111</t>
  </si>
  <si>
    <t>Lešení pomocné pracovní pro objekty pozemních staveb pro zatížení do 150 kg/m2, o výšce lešeňové podlahy do 1,9 m</t>
  </si>
  <si>
    <t>10</t>
  </si>
  <si>
    <t>https://podminky.urs.cz/item/CS_URS_2025_02/949101111</t>
  </si>
  <si>
    <t>952901111</t>
  </si>
  <si>
    <t>Vyčištění budov nebo objektů před předáním do užívání budov bytové nebo občanské výstavby, světlé výšky podlaží do 4 m</t>
  </si>
  <si>
    <t>https://podminky.urs.cz/item/CS_URS_2025_02/952901111</t>
  </si>
  <si>
    <t>997</t>
  </si>
  <si>
    <t>Doprava suti a vybouraných hmot</t>
  </si>
  <si>
    <t>7</t>
  </si>
  <si>
    <t>997013151</t>
  </si>
  <si>
    <t>Vnitrostaveništní doprava suti a vybouraných hmot vodorovně do 50 m s naložením s omezením mechanizace pro budovy a haly výšky do 6 m</t>
  </si>
  <si>
    <t>t</t>
  </si>
  <si>
    <t>14</t>
  </si>
  <si>
    <t>https://podminky.urs.cz/item/CS_URS_2025_02/997013151</t>
  </si>
  <si>
    <t>997013501</t>
  </si>
  <si>
    <t>Odvoz suti a vybouraných hmot na skládku nebo meziskládku se složením, na vzdálenost do 1 km</t>
  </si>
  <si>
    <t>16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</si>
  <si>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</si>
  <si>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</si>
  <si>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</si>
  <si>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18</t>
  </si>
  <si>
    <t>https://podminky.urs.cz/item/CS_URS_2025_02/997013509</t>
  </si>
  <si>
    <t>"pozn.: uvaž. vzdálenost skládky 10 km" 24,232*9</t>
  </si>
  <si>
    <t>997013867</t>
  </si>
  <si>
    <t>Poplatek za uložení stavebního odpadu na recyklační skládce (skládkovné) z tašek a keramických výrobků zatříděného do Katalogu odpadů pod kódem 17 01 03</t>
  </si>
  <si>
    <t>20</t>
  </si>
  <si>
    <t>https://podminky.urs.cz/item/CS_URS_2025_02/997013867</t>
  </si>
  <si>
    <t>11</t>
  </si>
  <si>
    <t>997013812</t>
  </si>
  <si>
    <t>Poplatek za uložení stavebního odpadu na skládce (skládkovné) z materiálů na bázi sádry zatříděného do Katalogu odpadů pod kódem 17 08 02</t>
  </si>
  <si>
    <t>22</t>
  </si>
  <si>
    <t>https://podminky.urs.cz/item/CS_URS_2025_02/997013812</t>
  </si>
  <si>
    <t>998</t>
  </si>
  <si>
    <t>Přesun hmot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</si>
  <si>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</si>
  <si>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</si>
  <si>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24</t>
  </si>
  <si>
    <t>https://podminky.urs.cz/item/CS_URS_2025_02/998011008</t>
  </si>
  <si>
    <t>PSV</t>
  </si>
  <si>
    <t>Práce a dodávky PSV</t>
  </si>
  <si>
    <t>763</t>
  </si>
  <si>
    <t>Konstrukce suché výstavby</t>
  </si>
  <si>
    <t>13</t>
  </si>
  <si>
    <t>763.POUZDRO.BK01</t>
  </si>
  <si>
    <t>Podhled ze sádrokartonových desek ostatní práce a konstrukce na podhledech ze sádrokartonových desek základní penetrační nátěr</t>
  </si>
  <si>
    <t>ks</t>
  </si>
  <si>
    <t>26</t>
  </si>
  <si>
    <t>763.POUZDRO.BK02</t>
  </si>
  <si>
    <t>28</t>
  </si>
  <si>
    <t>15</t>
  </si>
  <si>
    <t>763.POUZDRO.BK03</t>
  </si>
  <si>
    <t>30</t>
  </si>
  <si>
    <t>763.POUZDRO.BK04</t>
  </si>
  <si>
    <t>32</t>
  </si>
  <si>
    <t>17</t>
  </si>
  <si>
    <t>763131495</t>
  </si>
  <si>
    <t>Podhled ze sádrokartonových desek dvouvrstvá zavěšená spodní konstrukce z ocelových profilů CD, UD jednoduše opláštěná deskou impregnovanou se skelnou výztuží GM-FH1, tl. 12,5 mm, bez izolace, REI do 120</t>
  </si>
  <si>
    <t>34</t>
  </si>
  <si>
    <t>https://podminky.urs.cz/item/CS_URS_2025_02/763131495</t>
  </si>
  <si>
    <t>"-1.04" 3,8</t>
  </si>
  <si>
    <t>"-1.13" 7,4</t>
  </si>
  <si>
    <t>"čelo podhledu" (9,06+1,05)*1,1</t>
  </si>
  <si>
    <t>763131495.BK01</t>
  </si>
  <si>
    <t>36</t>
  </si>
  <si>
    <t>19</t>
  </si>
  <si>
    <t>763131714</t>
  </si>
  <si>
    <t>38</t>
  </si>
  <si>
    <t>https://podminky.urs.cz/item/CS_URS_2025_02/763131714</t>
  </si>
  <si>
    <t>763131766</t>
  </si>
  <si>
    <t>Podhled ze sádrokartonových desek Příplatek k cenám za výšku zavěšení přes 1,0 do 1,5 m</t>
  </si>
  <si>
    <t>40</t>
  </si>
  <si>
    <t>https://podminky.urs.cz/item/CS_URS_2025_02/763131766</t>
  </si>
  <si>
    <t>763131832</t>
  </si>
  <si>
    <t>Demontáž podhledu nebo samostatného požárního předělu ze sádrokartonových desek s nosnou konstrukcí jednovrstvou z ocelových profilů, opláštění dvojité</t>
  </si>
  <si>
    <t>42</t>
  </si>
  <si>
    <t>https://podminky.urs.cz/item/CS_URS_2025_02/763131832</t>
  </si>
  <si>
    <t xml:space="preserve">"pozn.: uvaž. původní SDK podhled dvojité desky" </t>
  </si>
  <si>
    <t>"-1.05" 25,9</t>
  </si>
  <si>
    <t>"-1.06" 101,9</t>
  </si>
  <si>
    <t>"-1.07" 68,6</t>
  </si>
  <si>
    <t>"-1.08" 123,5</t>
  </si>
  <si>
    <t>"-1.09" 12,0</t>
  </si>
  <si>
    <t>"-1.10" 8,2</t>
  </si>
  <si>
    <t>998763321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</si>
  <si>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</si>
  <si>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44</t>
  </si>
  <si>
    <t>https://podminky.urs.cz/item/CS_URS_2025_02/998763321</t>
  </si>
  <si>
    <t>767</t>
  </si>
  <si>
    <t>Konstrukce zámečnické</t>
  </si>
  <si>
    <t>23</t>
  </si>
  <si>
    <t>767584153</t>
  </si>
  <si>
    <t>Montáž kovových podhledů kazetových z kazet velikosti 600 x 600 mm, plochy přes 20 m2</t>
  </si>
  <si>
    <t>46</t>
  </si>
  <si>
    <t>https://podminky.urs.cz/item/CS_URS_2025_02/767584153</t>
  </si>
  <si>
    <t>"pozn.: uvaž. kazety rozměru 600x600mm" 324,3</t>
  </si>
  <si>
    <t>M</t>
  </si>
  <si>
    <t>KAZ.NEREZ.BK01</t>
  </si>
  <si>
    <t>podhled kazetový děrovaný, viditelný rastr, bílý tl 15mm 600x600mm</t>
  </si>
  <si>
    <t>48</t>
  </si>
  <si>
    <t>25</t>
  </si>
  <si>
    <t>KAZ.NEREZ.BK02</t>
  </si>
  <si>
    <t>50</t>
  </si>
  <si>
    <t>998767111</t>
  </si>
  <si>
    <t>Přesun hmot pro zámečnické konstrukce stanovený z hmotnosti přesunovaného materiálu vodorovná dopravní vzdálenost do 50 m s omezením mechanizace v objektech výšky do 6 m</t>
  </si>
  <si>
    <t>52</t>
  </si>
  <si>
    <t>https://podminky.urs.cz/item/CS_URS_2025_02/998767111</t>
  </si>
  <si>
    <t>771</t>
  </si>
  <si>
    <t>Podlahy z dlaždic</t>
  </si>
  <si>
    <t>27</t>
  </si>
  <si>
    <t>771473810</t>
  </si>
  <si>
    <t>Demontáž soklíků z dlaždic keramických lepených rovných</t>
  </si>
  <si>
    <t>54</t>
  </si>
  <si>
    <t>https://podminky.urs.cz/item/CS_URS_2025_02/771473810</t>
  </si>
  <si>
    <t>16,9-0,9</t>
  </si>
  <si>
    <t>17,8-0,9</t>
  </si>
  <si>
    <t>145,5-(0,9*5+0,8+1,4+0,95+1,15)</t>
  </si>
  <si>
    <t>8,2-0,9</t>
  </si>
  <si>
    <t>11,6-0,95</t>
  </si>
  <si>
    <t>9,05+1,76*2+30,9</t>
  </si>
  <si>
    <t>771573810</t>
  </si>
  <si>
    <t>Demontáž podlah z dlaždic keramických lepených</t>
  </si>
  <si>
    <t>56</t>
  </si>
  <si>
    <t>https://podminky.urs.cz/item/CS_URS_2025_02/771573810</t>
  </si>
  <si>
    <t>"-1.01" 15,7</t>
  </si>
  <si>
    <t>"-1.02" 16,9</t>
  </si>
  <si>
    <t>"-1.11" 12,5</t>
  </si>
  <si>
    <t>29</t>
  </si>
  <si>
    <t>771111011</t>
  </si>
  <si>
    <t>Příprava podkladu před provedením dlažby vysátí podlah</t>
  </si>
  <si>
    <t>58</t>
  </si>
  <si>
    <t>https://podminky.urs.cz/item/CS_URS_2025_02/771111011</t>
  </si>
  <si>
    <t>771121026</t>
  </si>
  <si>
    <t>Příprava podkladu před provedením dlažby broušení podlah stávajícího podkladu pro odstranění lepidla (po starých krytinách)</t>
  </si>
  <si>
    <t>60</t>
  </si>
  <si>
    <t>https://podminky.urs.cz/item/CS_URS_2025_02/771121026</t>
  </si>
  <si>
    <t>31</t>
  </si>
  <si>
    <t>771121011</t>
  </si>
  <si>
    <t>Příprava podkladu před provedením dlažby nátěr penetrační na podlahu</t>
  </si>
  <si>
    <t>62</t>
  </si>
  <si>
    <t>https://podminky.urs.cz/item/CS_URS_2025_02/771121011</t>
  </si>
  <si>
    <t>771151022</t>
  </si>
  <si>
    <t>Příprava podkladu před provedením dlažby samonivelační stěrka min. pevnosti 30 MPa, tloušťky přes 3 do 5 mm</t>
  </si>
  <si>
    <t>64</t>
  </si>
  <si>
    <t>https://podminky.urs.cz/item/CS_URS_2025_02/771151022</t>
  </si>
  <si>
    <t>33</t>
  </si>
  <si>
    <t>771574414</t>
  </si>
  <si>
    <t>Montáž podlah z dlaždic keramických lepených cementovým flexibilním lepidlem hladkých, tloušťky do 10 mm přes 4 do 6 ks/m2</t>
  </si>
  <si>
    <t>66</t>
  </si>
  <si>
    <t>https://podminky.urs.cz/item/CS_URS_2025_02/771574414</t>
  </si>
  <si>
    <t>59761115.BK01</t>
  </si>
  <si>
    <t>dlažba keramická slinutá mrazuvzdorná R11/C povrch reliéfní/matný tl do 10mm přes 4 do 6ks/m2</t>
  </si>
  <si>
    <t>68</t>
  </si>
  <si>
    <t>389*1,15 "Přepočtené koeficientem množství</t>
  </si>
  <si>
    <t>35</t>
  </si>
  <si>
    <t>771474113</t>
  </si>
  <si>
    <t>Montáž soklů z dlaždic keramických lepených cementovým flexibilním lepidlem rovných, výšky přes 90 do 120 mm</t>
  </si>
  <si>
    <t>70</t>
  </si>
  <si>
    <t>https://podminky.urs.cz/item/CS_URS_2025_02/771474113</t>
  </si>
  <si>
    <t>"nové příčky" (7,0+12,32)</t>
  </si>
  <si>
    <t>59761192</t>
  </si>
  <si>
    <t>sokl keramický mrazuvzdorný povrch reliéfní/matný tl do 10mm výšky přes 90 do 120mm</t>
  </si>
  <si>
    <t>72</t>
  </si>
  <si>
    <t>250,34*1,1 "Přepočtené koeficientem množství</t>
  </si>
  <si>
    <t>37</t>
  </si>
  <si>
    <t>771591115</t>
  </si>
  <si>
    <t>Podlahy - dokončovací práce spárování silikonem</t>
  </si>
  <si>
    <t>74</t>
  </si>
  <si>
    <t>https://podminky.urs.cz/item/CS_URS_2025_02/771591115</t>
  </si>
  <si>
    <t>771592011</t>
  </si>
  <si>
    <t>Čištění vnitřních ploch po položení dlažby podlah nebo schodišť chemickými prostředky</t>
  </si>
  <si>
    <t>76</t>
  </si>
  <si>
    <t>https://podminky.urs.cz/item/CS_URS_2025_02/771592011</t>
  </si>
  <si>
    <t>39</t>
  </si>
  <si>
    <t>998771111</t>
  </si>
  <si>
    <t>Přesun hmot pro podlahy z dlaždic stanovený z hmotnosti přesunovaného materiálu vodorovná dopravní vzdálenost do 50 m s omezením mechanizace v objektech výšky do 6 m</t>
  </si>
  <si>
    <t>78</t>
  </si>
  <si>
    <t>https://podminky.urs.cz/item/CS_URS_2025_02/998771111</t>
  </si>
  <si>
    <t>781</t>
  </si>
  <si>
    <t>Dokončovací práce - obklady</t>
  </si>
  <si>
    <t>781.BK01</t>
  </si>
  <si>
    <t>Příprava podkladu před provedením obkladu oprášení (ometení) stěny</t>
  </si>
  <si>
    <t>80</t>
  </si>
  <si>
    <t>"pozn.: uvaž. 20m2" 20,0</t>
  </si>
  <si>
    <t>41</t>
  </si>
  <si>
    <t>781111011</t>
  </si>
  <si>
    <t>82</t>
  </si>
  <si>
    <t>https://podminky.urs.cz/item/CS_URS_2025_02/781111011</t>
  </si>
  <si>
    <t>(7,0+9,5)*1,3</t>
  </si>
  <si>
    <t>28,2*2,1</t>
  </si>
  <si>
    <t>781121011</t>
  </si>
  <si>
    <t>Příprava podkladu před provedením obkladu nátěr penetrační na stěnu</t>
  </si>
  <si>
    <t>84</t>
  </si>
  <si>
    <t>https://podminky.urs.cz/item/CS_URS_2025_02/781121011</t>
  </si>
  <si>
    <t>43</t>
  </si>
  <si>
    <t>781472214</t>
  </si>
  <si>
    <t>Montáž keramických obkladů stěn lepených cementovým flexibilním lepidlem hladkých přes 4 do 6 ks/m2</t>
  </si>
  <si>
    <t>86</t>
  </si>
  <si>
    <t>https://podminky.urs.cz/item/CS_URS_2025_02/781472214</t>
  </si>
  <si>
    <t>59761717</t>
  </si>
  <si>
    <t>obklad keramický nemrazuvzdorný povrch hladký/matný tl do 10mm přes 4 do 6ks/m2</t>
  </si>
  <si>
    <t>88</t>
  </si>
  <si>
    <t>80,67*1,15 "Přepočtené koeficientem množství</t>
  </si>
  <si>
    <t>45</t>
  </si>
  <si>
    <t>781492251</t>
  </si>
  <si>
    <t>Obklad - dokončující práce montáž profilu lepeného flexibilním cementovým lepidlem ukončovacího</t>
  </si>
  <si>
    <t>90</t>
  </si>
  <si>
    <t>https://podminky.urs.cz/item/CS_URS_2025_02/781492251</t>
  </si>
  <si>
    <t>"horní hrana příčky" 12,32+7,0</t>
  </si>
  <si>
    <t>19416012</t>
  </si>
  <si>
    <t>lišta ukončovací nerezová 10mm</t>
  </si>
  <si>
    <t>92</t>
  </si>
  <si>
    <t>19,32*1,05 "Přepočtené koeficientem množství</t>
  </si>
  <si>
    <t>47</t>
  </si>
  <si>
    <t>781495115</t>
  </si>
  <si>
    <t>Obklad - dokončující práce ostatní práce spárování silikonem</t>
  </si>
  <si>
    <t>94</t>
  </si>
  <si>
    <t>https://podminky.urs.cz/item/CS_URS_2025_02/781495115</t>
  </si>
  <si>
    <t>781495141</t>
  </si>
  <si>
    <t>Obklad - dokončující práce průnik obkladem kruhový, bez izolace do DN 30</t>
  </si>
  <si>
    <t>kus</t>
  </si>
  <si>
    <t>96</t>
  </si>
  <si>
    <t>https://podminky.urs.cz/item/CS_URS_2025_02/781495141</t>
  </si>
  <si>
    <t>49</t>
  </si>
  <si>
    <t>781495142</t>
  </si>
  <si>
    <t>Obklad - dokončující práce průnik obkladem kruhový, bez izolace přes DN 30 do DN 90</t>
  </si>
  <si>
    <t>98</t>
  </si>
  <si>
    <t>https://podminky.urs.cz/item/CS_URS_2025_02/781495142</t>
  </si>
  <si>
    <t>781495143</t>
  </si>
  <si>
    <t>Obklad - dokončující práce průnik obkladem kruhový, bez izolace přes DN 90</t>
  </si>
  <si>
    <t>100</t>
  </si>
  <si>
    <t>https://podminky.urs.cz/item/CS_URS_2025_02/781495143</t>
  </si>
  <si>
    <t>51</t>
  </si>
  <si>
    <t>781495211</t>
  </si>
  <si>
    <t>Čištění vnitřních ploch po provedení obkladu stěn chemickými prostředky</t>
  </si>
  <si>
    <t>102</t>
  </si>
  <si>
    <t>https://podminky.urs.cz/item/CS_URS_2025_02/781495211</t>
  </si>
  <si>
    <t>998781111</t>
  </si>
  <si>
    <t>Přesun hmot pro obklady keramické stanovený z hmotnosti přesunovaného materiálu vodorovná dopravní vzdálenost do 50 m s omezením mechanizace v objektech výšky do 6 m</t>
  </si>
  <si>
    <t>104</t>
  </si>
  <si>
    <t>https://podminky.urs.cz/item/CS_URS_2025_02/998781111</t>
  </si>
  <si>
    <t>784</t>
  </si>
  <si>
    <t>Dokončovací práce - malby a tapety</t>
  </si>
  <si>
    <t>53</t>
  </si>
  <si>
    <t>784111001</t>
  </si>
  <si>
    <t>Oprášení (ometení) podkladu v místnostech výšky do 3,80 m</t>
  </si>
  <si>
    <t>106</t>
  </si>
  <si>
    <t>https://podminky.urs.cz/item/CS_URS_2025_02/784111001</t>
  </si>
  <si>
    <t xml:space="preserve">"pozn.: uvaž. výmalba nových SDK konstrukcí" </t>
  </si>
  <si>
    <t>784181101</t>
  </si>
  <si>
    <t>Penetrace podkladu jednonásobná základní akrylátová bezbarvá v místnostech výšky do 3,80 m</t>
  </si>
  <si>
    <t>108</t>
  </si>
  <si>
    <t>https://podminky.urs.cz/item/CS_URS_2025_02/784181101</t>
  </si>
  <si>
    <t>55</t>
  </si>
  <si>
    <t>784211101</t>
  </si>
  <si>
    <t>Malby z malířských směsí oděruvzdorných za mokra dvojnásobné, bílé za mokra oděruvzdorné výborně v místnostech výšky do 3,80 m</t>
  </si>
  <si>
    <t>110</t>
  </si>
  <si>
    <t>https://podminky.urs.cz/item/CS_URS_2025_02/784211101</t>
  </si>
  <si>
    <t>SO-01.1 - Vytápění</t>
  </si>
  <si>
    <t>Import do KROS4 - rozpočet a výkaz výměr zpracován v denové soustavě RTS. CÚ 2025/II.</t>
  </si>
  <si>
    <t xml:space="preserve">    96 - Bourání konstrukcí</t>
  </si>
  <si>
    <t xml:space="preserve">    799 - Ostatní</t>
  </si>
  <si>
    <t xml:space="preserve">    D96 - Přesuny suti a vybouraných hmot</t>
  </si>
  <si>
    <t xml:space="preserve">    713 - Izolace tepelné</t>
  </si>
  <si>
    <t xml:space="preserve">    730 - Ústřední vytápění</t>
  </si>
  <si>
    <t xml:space="preserve">    733 - Rozvod potrubí</t>
  </si>
  <si>
    <t xml:space="preserve">    734 - Armatury</t>
  </si>
  <si>
    <t xml:space="preserve">    735 - Otopná tělesa</t>
  </si>
  <si>
    <t xml:space="preserve">    783 - Nátěry</t>
  </si>
  <si>
    <t>OST - Ostatní</t>
  </si>
  <si>
    <t>310235241RT2</t>
  </si>
  <si>
    <t>Zazdívka otvorů o ploše do 0,0225 m2 ve zdivu nadzákladovém cihlami pálenými o tloušťce zdi do 300 mm</t>
  </si>
  <si>
    <t>RTS 25/ II</t>
  </si>
  <si>
    <t>včetně pomocného pracovního lešení</t>
  </si>
  <si>
    <t>310236241R00</t>
  </si>
  <si>
    <t>Zazdívka otvorů o ploše přes 0,0225 m2 do 0,09 m2 ve zdivu nadzákladovém cihlami pálenými o tloušťce zdi do 300 mm</t>
  </si>
  <si>
    <t>Bourání konstrukcí</t>
  </si>
  <si>
    <t>971033231R00</t>
  </si>
  <si>
    <t>Vybourání otvorů ve zdivu cihelném z jakýchkoliv cihel pálených na jakoukoliv maltu vápenou nebo vápenocementovou, plochy do 0,0225 m2, tloušťky do 150 mm</t>
  </si>
  <si>
    <t>základovém nebo nadzákladovém,</t>
  </si>
  <si>
    <t>971033331R00</t>
  </si>
  <si>
    <t>Vybourání otvorů ve zdivu cihelném z jakýchkoliv cihel pálených na jakoukoliv maltu vápenou nebo vápenocementovou, plochy do 0,09 m2, tloušťky do 150 mm</t>
  </si>
  <si>
    <t>Včetně pomocného lešení o výšce podlahy do 1900 mm a pro zatížení do 1,5 kPa  (150 kg/m2).</t>
  </si>
  <si>
    <t>979081121R00</t>
  </si>
  <si>
    <t>Odvoz suti a vybouraných hmot na skládku příplatek za každý další 1 km</t>
  </si>
  <si>
    <t>979081111R00</t>
  </si>
  <si>
    <t>Odvoz suti a vybouraných hmot na skládku do 1 km</t>
  </si>
  <si>
    <t>Včetně naložení na dopravní prostředek a složení na skládku, bez poplatku za skládku.</t>
  </si>
  <si>
    <t>0,120</t>
  </si>
  <si>
    <t>979082111R00</t>
  </si>
  <si>
    <t>Vnitrostaveništní doprava suti a vybouraných hmot do 10 m</t>
  </si>
  <si>
    <t>979990101R00</t>
  </si>
  <si>
    <t>Poplatek za uložení, směsi betonu a cihel, , skupina 17 01 01 a 17 01 02 z Katalogu odpadů</t>
  </si>
  <si>
    <t>979093111R00</t>
  </si>
  <si>
    <t>Uložení suti na skládku bez zhutnění</t>
  </si>
  <si>
    <t>s hrubým urovnáním,</t>
  </si>
  <si>
    <t>799</t>
  </si>
  <si>
    <t>Ostatní</t>
  </si>
  <si>
    <t>799730734V</t>
  </si>
  <si>
    <t>Štítky, polepy, cedulky zalaminováno vč. osazení do 1. PP</t>
  </si>
  <si>
    <t>Vlastní</t>
  </si>
  <si>
    <t>799733337V</t>
  </si>
  <si>
    <t>Požární ucpávky EI 30, D28</t>
  </si>
  <si>
    <t>799733338V</t>
  </si>
  <si>
    <t>Požární ucpávky EI 30, D42</t>
  </si>
  <si>
    <t>799733341V</t>
  </si>
  <si>
    <t>Požární tmel</t>
  </si>
  <si>
    <t>799733739</t>
  </si>
  <si>
    <t>Pomocný materiál montážní,spojovací,těsnící.konzoly,závěsy,žlaby, objímky</t>
  </si>
  <si>
    <t>kg</t>
  </si>
  <si>
    <t>799734437V</t>
  </si>
  <si>
    <t>Servisní dvířka 500x500 pro přístup k armaturám v podhledu</t>
  </si>
  <si>
    <t>D96</t>
  </si>
  <si>
    <t>Přesuny suti a vybouraných hmot</t>
  </si>
  <si>
    <t>979990144R00</t>
  </si>
  <si>
    <t>Poplatek za uložení suti - minerální vata, skupina odpadu 170604</t>
  </si>
  <si>
    <t>kategorie 17 06 03 izolační materiály, které jsou, nebo obsahují nebezpečné látky</t>
  </si>
  <si>
    <t>0,200</t>
  </si>
  <si>
    <t>713</t>
  </si>
  <si>
    <t>Izolace tepelné</t>
  </si>
  <si>
    <t>713400821R00</t>
  </si>
  <si>
    <t>Odstranění tepelné izolace potrubí pásy nebo foĺiemi potrubí</t>
  </si>
  <si>
    <t>722181223RT6</t>
  </si>
  <si>
    <t>Izolace vodovodního potrubí návleková z trubic z pěnového polyetylenu s povrchovou ochrannou hliníkovou fólií zesílenou sklorohoží 5x5 mm, tloušťka stěny 13 mm, d 18 mm</t>
  </si>
  <si>
    <t>V položce je kalkulována dodávka izolační trubice, spon a lepicí pásky.</t>
  </si>
  <si>
    <t>713461121V</t>
  </si>
  <si>
    <t>Montáž tepelné izolace potrubí, skružemi</t>
  </si>
  <si>
    <t>Včetně pomocného lešení o výšce podlahy do 1900 mm a pro zatížení do 1,5 kPa.</t>
  </si>
  <si>
    <t>125,000</t>
  </si>
  <si>
    <t>283233621R</t>
  </si>
  <si>
    <t>páska spojovací Al, PE; samolepicí; jednostranně; spoj parotěsný; š = 50,0 mm; l = 50 m</t>
  </si>
  <si>
    <t>631547013R</t>
  </si>
  <si>
    <t>Výrobek izolační pro instalace z minerální vlny (MW) tvar: pouzdro; s podélným nářezem; vnitřní d = 22 mm; tl = 20 mm; povrchová úprava: hliníková fólie se skleněnou mřížkou; OH = 100 kg/m3; provozní teplota do 250 °C</t>
  </si>
  <si>
    <t>631547014R</t>
  </si>
  <si>
    <t>Výrobek izolační pro instalace z minerální vlny (MW) tvar: pouzdro; s podélným nářezem; vnitřní d = 28 mm; tl = 20 mm; povrchová úprava: hliníková fólie se skleněnou mřížkou; OH = 100 kg/m3; provozní teplota do 250 °C</t>
  </si>
  <si>
    <t>631547216R</t>
  </si>
  <si>
    <t>Výrobek izolační pro instalace z minerální vlny (MW) tvar: pouzdro; s podélným nářezem; vnitřní d = 42 mm; tl = 40 mm; povrchová úprava: hliníková fólie se skleněnou mřížkou; OH = 100 kg/m3; provozní teplota do 250 °C</t>
  </si>
  <si>
    <t>998713202R00</t>
  </si>
  <si>
    <t>Přesun hmot pro izolace tepelné v objektech výšky do 12 m (50 m vodorovně)</t>
  </si>
  <si>
    <t>%</t>
  </si>
  <si>
    <t>730</t>
  </si>
  <si>
    <t>Ústřední vytápění</t>
  </si>
  <si>
    <t>730733894V</t>
  </si>
  <si>
    <t>Práce neoceněné ceníkovými položkami</t>
  </si>
  <si>
    <t>hod</t>
  </si>
  <si>
    <t>Vypuštění a napuštění topného systému : 2*3</t>
  </si>
  <si>
    <t>Odvzdušnění topných těles : 3</t>
  </si>
  <si>
    <t>Propláchnutí topné soustavy : 3</t>
  </si>
  <si>
    <t>rozebrání a zpětné uložení lamelového podhledu 10m2 : 20</t>
  </si>
  <si>
    <t>904      R02</t>
  </si>
  <si>
    <t>Hzs-zkousky v ramci montaz.praci, Topná zkouška</t>
  </si>
  <si>
    <t>h</t>
  </si>
  <si>
    <t>včetně vyregulování systému</t>
  </si>
  <si>
    <t>733</t>
  </si>
  <si>
    <t>Rozvod potrubí</t>
  </si>
  <si>
    <t>733110808R00</t>
  </si>
  <si>
    <t>Demontáž potrubí z ocelových trubek závitových přes 32 do DN 50</t>
  </si>
  <si>
    <t>733160801R00</t>
  </si>
  <si>
    <t>Demontáž potrubí z měděných trubek do D 28 mm</t>
  </si>
  <si>
    <t>733161905R00</t>
  </si>
  <si>
    <t>Oprava rozvodu potrubí z měděných trubek propojení měděného potrubí, D 28 mm</t>
  </si>
  <si>
    <t>733163103R00</t>
  </si>
  <si>
    <t>Potrubí pro vytápění a chlazení z trubek měděných spojovaných svařováním nebo lepením pájení pomocí kapilárních pájecích tvarovek, D 18 mm, s 1,0 mm</t>
  </si>
  <si>
    <t>montáž a dodávka trubek a tvarovek, s montážním lešením, bez zednické přípomoci, bez kotvení</t>
  </si>
  <si>
    <t>20,000</t>
  </si>
  <si>
    <t>733163104R00</t>
  </si>
  <si>
    <t>Potrubí pro vytápění a chlazení z trubek měděných spojovaných svařováním nebo lepením pájení pomocí kapilárních pájecích tvarovek, D 22 mm, s 1,0 mm</t>
  </si>
  <si>
    <t>45,000</t>
  </si>
  <si>
    <t>733163105R00</t>
  </si>
  <si>
    <t>Potrubí pro vytápění a chlazení z trubek měděných spojovaných svařováním nebo lepením pájení pomocí kapilárních pájecích tvarovek, D 28 mm, s 1,5 mm</t>
  </si>
  <si>
    <t>35,000</t>
  </si>
  <si>
    <t>733163107R00</t>
  </si>
  <si>
    <t>Potrubí pro vytápění a chlazení z trubek měděných spojovaných svařováním nebo lepením pájení pomocí kapilárních pájecích tvarovek, D 42 mm, s 1,5 mm</t>
  </si>
  <si>
    <t>733190306R00</t>
  </si>
  <si>
    <t>Tlaková zkouška potrubí ocelových závitových, plastových, měděných do D 35</t>
  </si>
  <si>
    <t>Včetně dodávky vody, uzavření a zabezpečení konců potrubí.</t>
  </si>
  <si>
    <t>55,000</t>
  </si>
  <si>
    <t>733190307R00</t>
  </si>
  <si>
    <t>Tlaková zkouška potrubí ocelových závitových, plastových, měděných do D 64</t>
  </si>
  <si>
    <t>733191112R00</t>
  </si>
  <si>
    <t>Manžeta prostupová pro trubky vytápění a chlazení přes DN 20 do DN 32</t>
  </si>
  <si>
    <t>733191113R00</t>
  </si>
  <si>
    <t>Manžeta prostupová pro trubky vytápění a chlazení přes DN 32 do DN 50</t>
  </si>
  <si>
    <t>998733201R00</t>
  </si>
  <si>
    <t>Přesun hmot pro rozvody potrubí v objektech výšky do 6 m</t>
  </si>
  <si>
    <t>734</t>
  </si>
  <si>
    <t>Armatury</t>
  </si>
  <si>
    <t>734215133R00</t>
  </si>
  <si>
    <t>Ventil automatický, odvzdušňovací, mosazný, PN 14, DN 15, včetně dodávky materiálu</t>
  </si>
  <si>
    <t>734235123R00</t>
  </si>
  <si>
    <t>Kohout kulový, mosazný, DN 25, PN 35, vnitřní-vnitřní, včetně dodávky materiálu</t>
  </si>
  <si>
    <t>734235125R00</t>
  </si>
  <si>
    <t>Kohout kulový, mosazný, DN 40, PN 35, vnitřní-vnitřní, včetně dodávky materiálu</t>
  </si>
  <si>
    <t>734295321R00</t>
  </si>
  <si>
    <t>Kohout kulový, napouštěcí a vypouštěcí, mosazný, DN 15, PN 10, včetně dodávky materiálu</t>
  </si>
  <si>
    <t>734494213R00</t>
  </si>
  <si>
    <t>Návarek s trubkovým závitem G 1/2", včetně dodávky materiálu</t>
  </si>
  <si>
    <t>998734201R00</t>
  </si>
  <si>
    <t>Přesun hmot pro armatury v objektech výšky do 6 m</t>
  </si>
  <si>
    <t>735</t>
  </si>
  <si>
    <t>Otopná tělesa</t>
  </si>
  <si>
    <t>735111810R00</t>
  </si>
  <si>
    <t>Demontáž radiátorů litinových článkových</t>
  </si>
  <si>
    <t>735110911R00</t>
  </si>
  <si>
    <t>Opravy otopných těles článkových litinových přetěsnění radiátorové růžice</t>
  </si>
  <si>
    <t>735192911R00</t>
  </si>
  <si>
    <t>Ostatní opravy otopných těles zpětná montáž otopných těles článkových litinových</t>
  </si>
  <si>
    <t>998735201R00</t>
  </si>
  <si>
    <t>Přesun hmot pro otopná tělesa v objektech výšky do 6 m</t>
  </si>
  <si>
    <t>783</t>
  </si>
  <si>
    <t>Nátěry</t>
  </si>
  <si>
    <t>783108812R00</t>
  </si>
  <si>
    <t>Čištění povrchu otryskáním minerálním materiálem, stupeň očištění Sa 2, tryskací materiál křemičitan hlinitý</t>
  </si>
  <si>
    <t>783324340R00</t>
  </si>
  <si>
    <t>Nátěry otopných těles syntetické litinových radiátorů, základní + dvojnásobné s 2x emailováním</t>
  </si>
  <si>
    <t>783424340R00</t>
  </si>
  <si>
    <t>Nátěry potrubí a armatur syntetické potrubí, do DN 50 mm, dvojnásobné s 1x emailováním a základním nátěrem</t>
  </si>
  <si>
    <t>na vzduchu schnoucí</t>
  </si>
  <si>
    <t>Nátěr ponechaného a nového potrubí vedené nad podlahou, světlý odstín email 2x, odmaštění potrubí</t>
  </si>
  <si>
    <t>25,000</t>
  </si>
  <si>
    <t>783903811R00</t>
  </si>
  <si>
    <t>Ostatní práce odmaštění chemickými rozpuštědly</t>
  </si>
  <si>
    <t>OST</t>
  </si>
  <si>
    <t>006V</t>
  </si>
  <si>
    <t>Nájem sestavy pojízdné Alu věže - pomocné lešení</t>
  </si>
  <si>
    <t>Kč</t>
  </si>
  <si>
    <t>262144</t>
  </si>
  <si>
    <t>SO-01.2 - ZTI</t>
  </si>
  <si>
    <t xml:space="preserve">    1 - Zemní práce</t>
  </si>
  <si>
    <t xml:space="preserve">    2 - Základy a zvláštní zakládání</t>
  </si>
  <si>
    <t xml:space="preserve">    61 - Úpravy povrchů vnitřní</t>
  </si>
  <si>
    <t xml:space="preserve">    91 - Doplňující práce na komunikaci</t>
  </si>
  <si>
    <t xml:space="preserve">    721 - Vnitřní kanalizace</t>
  </si>
  <si>
    <t xml:space="preserve">    722 - Vnitřní vodovod</t>
  </si>
  <si>
    <t xml:space="preserve">    725 - Zařizovací předměty</t>
  </si>
  <si>
    <t xml:space="preserve">    781 - Obklady keramické</t>
  </si>
  <si>
    <t>OST - Ostatní náklady</t>
  </si>
  <si>
    <t>Zemní práce</t>
  </si>
  <si>
    <t>139601102R00</t>
  </si>
  <si>
    <t>Ruční výkop jam, rýh a šachet v hornině 3</t>
  </si>
  <si>
    <t>m3</t>
  </si>
  <si>
    <t>s přehozením na vzdálenost do 5 m nebo s naložením na ruční dopravní prostředek</t>
  </si>
  <si>
    <t>38*0,8*0,6</t>
  </si>
  <si>
    <t>161101101R00</t>
  </si>
  <si>
    <t>Svislé přemístění výkopku z horniny 1 až 4, při hloubce výkopu přes 1 do 2,5 m</t>
  </si>
  <si>
    <t>bez naložení do dopravní nádoby, ale s vyprázdněním dopravní nádoby na hromadu nebo na dopravní prostředek,</t>
  </si>
  <si>
    <t>18,240</t>
  </si>
  <si>
    <t>162201101R00</t>
  </si>
  <si>
    <t>Vodorovné přemístění výkopku z horniny 1 až 4, na vzdálenost do 20 m</t>
  </si>
  <si>
    <t>po suchu, bez naložení výkopku, avšak se složením bez rozhrnutí, zpáteční cesta vozidla.</t>
  </si>
  <si>
    <t>162301102R00</t>
  </si>
  <si>
    <t>Vodorovné přemístění výkopku z horniny 1 až 4, na vzdálenost přes 500 do 1 000 m</t>
  </si>
  <si>
    <t>6,840</t>
  </si>
  <si>
    <t>162701109R00</t>
  </si>
  <si>
    <t>Vodorovné přemístění výkopku příplatek k ceně za každých dalších i započatých 1 000 m přes 10 000 m z horniny 1 až 4</t>
  </si>
  <si>
    <t>celkem 20km : 19*6,84</t>
  </si>
  <si>
    <t>19*6,840</t>
  </si>
  <si>
    <t>167101101R00</t>
  </si>
  <si>
    <t>Nakládání, skládání, překládání neulehlého výkopku nakládání výkopku do 100 m3, z horniny 1 až 4</t>
  </si>
  <si>
    <t>18,24-11,4</t>
  </si>
  <si>
    <t>174101101R00</t>
  </si>
  <si>
    <t>Zásyp sypaninou se zhutněním jam, šachet, rýh nebo kolem objektů v těchto vykopávkách</t>
  </si>
  <si>
    <t>z jakékoliv horniny s uložením výkopku po vrstvách,</t>
  </si>
  <si>
    <t>včetně strojního přemístění materiálu pro zásyp ze vzdálenosti do 10 m od okraje zásypu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</si>
  <si>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</si>
  <si>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</si>
  <si>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</t>
  </si>
  <si>
    <t>"a kanalizace" 38,00*0,60*0,50</t>
  </si>
  <si>
    <t>979999973R00</t>
  </si>
  <si>
    <t>Poplatek za skládku za uložení, zemina a kamení, , skupina 17 05 04 z Katalogu odpadů</t>
  </si>
  <si>
    <t>6,84*1,5</t>
  </si>
  <si>
    <t>Základy a zvláštní zakládání</t>
  </si>
  <si>
    <t>273313711R00</t>
  </si>
  <si>
    <t>Beton základových desek prostý třídy C 25/30</t>
  </si>
  <si>
    <t>dodávka a uložení betonu do připravené konstrukce,</t>
  </si>
  <si>
    <t xml:space="preserve">Zafixování před betonáži potrubí pod podlahou : </t>
  </si>
  <si>
    <t>10*(0,6*0,6*0,15)</t>
  </si>
  <si>
    <t>61</t>
  </si>
  <si>
    <t>Úpravy povrchů vnitřní</t>
  </si>
  <si>
    <t>612403384RT1</t>
  </si>
  <si>
    <t>Hrubá výplň rýh ve stěnách, jakoukoliv maltou maltou ze suchých směsí 70 x 70 mm</t>
  </si>
  <si>
    <t>jakékoliv šířky rýhy,</t>
  </si>
  <si>
    <t>"voda" 20</t>
  </si>
  <si>
    <t>"odpad" 20</t>
  </si>
  <si>
    <t>612403387R00</t>
  </si>
  <si>
    <t>Hrubá výplň rýh ve stěnách, jakoukoliv maltou maltou ze suchých směsí 150 x 100 mm</t>
  </si>
  <si>
    <t>15,000</t>
  </si>
  <si>
    <t>612403388R00</t>
  </si>
  <si>
    <t>Hrubá výplň rýh ve stěnách, jakoukoliv maltou maltou ze suchých směsí 150 x 150 mm</t>
  </si>
  <si>
    <t>"odpad" 8</t>
  </si>
  <si>
    <t>612403390R00</t>
  </si>
  <si>
    <t>Hrubá výplň rýh ve stěnách, jakoukoliv maltou maltou ze suchých směsí 200 x 100 mm</t>
  </si>
  <si>
    <t>9,000</t>
  </si>
  <si>
    <t>612423531R00</t>
  </si>
  <si>
    <t>Omítka rýh ve stěnách maltou vápennou štuková, o šířce rýhy do 150 mm,</t>
  </si>
  <si>
    <t>z pomocného pracovního lešení o výšce podlahy do 1900 mm a pro zatížení do 1,5 kPa,</t>
  </si>
  <si>
    <t>"voda" (40*0,7)+(23*0,15)+(9*0,20)</t>
  </si>
  <si>
    <t>91</t>
  </si>
  <si>
    <t>Doplňující práce na komunikaci</t>
  </si>
  <si>
    <t>919735123R00</t>
  </si>
  <si>
    <t>Řezání stávajících krytů nebo podkladů betonových, hloubky přes 100 do 150 mm</t>
  </si>
  <si>
    <t>včetně spotřeby vody</t>
  </si>
  <si>
    <t>"voda - podlaha" 2*2</t>
  </si>
  <si>
    <t>"kanalizace" (2*38)+1,2</t>
  </si>
  <si>
    <t>965042241RT1</t>
  </si>
  <si>
    <t>Bourání podkladů pod dlažby nebo litých celistvých dlažeb a mazanin betonových nebo z litého asfaltu, tloušťky přes 100 mm, plochy přes 4 m2</t>
  </si>
  <si>
    <t>"voda" 2*0,08*0,12</t>
  </si>
  <si>
    <t>"kanalizace" 38*0,6*0,12</t>
  </si>
  <si>
    <t>970031100R00</t>
  </si>
  <si>
    <t>Jádrové vrtání, kruhové prostupy v cihelném zdivu jádrové vrtání, do D 100 mm</t>
  </si>
  <si>
    <t>"voda" 1,5</t>
  </si>
  <si>
    <t>970033100R00</t>
  </si>
  <si>
    <t>Jádrové vrtání, kruhové prostupy v cihelném zdivu příplatek za jádrové vrtání ve H nad 1,5 m , do D 100 mm</t>
  </si>
  <si>
    <t>970037100R00</t>
  </si>
  <si>
    <t>Jádrové vrtání, kruhové prostupy v cihelném zdivu příplatek za časté přemístění stroje jádrového vrtání, do D 100 mm</t>
  </si>
  <si>
    <t>974031142R00</t>
  </si>
  <si>
    <t>Vysekání rýh v jakémkoliv zdivu cihelném v ploše do hloubky 70 mm, šířky do 70 mm</t>
  </si>
  <si>
    <t>"kanalizace" 20</t>
  </si>
  <si>
    <t>974031144R00</t>
  </si>
  <si>
    <t>Vysekání rýh v jakémkoliv zdivu cihelném v ploše do hloubky 70 mm, šířky do 150 mm</t>
  </si>
  <si>
    <t>"voda" 15</t>
  </si>
  <si>
    <t>974031155R00</t>
  </si>
  <si>
    <t>Vysekání rýh v jakémkoliv zdivu cihelném v ploše do hloubky 100 mm, šířky do 200 mm</t>
  </si>
  <si>
    <t>974031164R00</t>
  </si>
  <si>
    <t>Vysekání rýh v jakémkoliv zdivu cihelném v ploše do hloubky 150 mm, šířky do 150 mm</t>
  </si>
  <si>
    <t>"kanalizace" 8</t>
  </si>
  <si>
    <t>978059531R00</t>
  </si>
  <si>
    <t>Odsekání a odebrání obkladů stěn z obkládaček vnitřních z jakýchkoliv materiálů, plochy přes 2 m2</t>
  </si>
  <si>
    <t>včetně otlučení podkladní omítky až na zdivo,</t>
  </si>
  <si>
    <t>24,000</t>
  </si>
  <si>
    <t>20*8,407</t>
  </si>
  <si>
    <t>979082101V</t>
  </si>
  <si>
    <t>Uprava stěny v místě montáže nových hydrantů, úprava otvoru zvětšením, SDK zákryt zadní stěny</t>
  </si>
  <si>
    <t xml:space="preserve"> hydranů. Malby 2 m2</t>
  </si>
  <si>
    <t>9,022</t>
  </si>
  <si>
    <t>Poplatek za skládku směsi betonu a cihel do 30x30 cm</t>
  </si>
  <si>
    <t>799722725V</t>
  </si>
  <si>
    <t>Ochranné pospojování vodovodního potrubí, armatur a zařizovacích předmětů</t>
  </si>
  <si>
    <t>244</t>
  </si>
  <si>
    <t>799725722V</t>
  </si>
  <si>
    <t>Štítky, polepy, cedulky</t>
  </si>
  <si>
    <t>246</t>
  </si>
  <si>
    <t>799733336V</t>
  </si>
  <si>
    <t>Požární ucpávky EI 30, D25</t>
  </si>
  <si>
    <t>248</t>
  </si>
  <si>
    <t>Požární ucpávky EI 30, D32</t>
  </si>
  <si>
    <t>250</t>
  </si>
  <si>
    <t>Požární ucpávky EI 30, D36</t>
  </si>
  <si>
    <t>252</t>
  </si>
  <si>
    <t>799733339V</t>
  </si>
  <si>
    <t>254</t>
  </si>
  <si>
    <t>799733340V</t>
  </si>
  <si>
    <t>Požární ucpávky EI 30, D50</t>
  </si>
  <si>
    <t>256</t>
  </si>
  <si>
    <t>799733342V</t>
  </si>
  <si>
    <t>Požární ucpávky EI 30, D63</t>
  </si>
  <si>
    <t>258</t>
  </si>
  <si>
    <t>260</t>
  </si>
  <si>
    <t>"vody" 50</t>
  </si>
  <si>
    <t>262</t>
  </si>
  <si>
    <t>799734438V</t>
  </si>
  <si>
    <t>Dvířka servisní plastová pro vodoměr v polopříčce nebo příčce 350x300</t>
  </si>
  <si>
    <t>264</t>
  </si>
  <si>
    <t>110,000</t>
  </si>
  <si>
    <t>pouzdro potrubní řezané; minerální vlákno; povrchová úprava Al fólie se skelnou mřížkou; vnitřní průměr 28,0 mm; tl. izolace 20,0 mm; provozní teplota do 250 °C; tepelná vodivost (10°C) 0,0330 W/mK; tepelná vodivost (50°C) 0,037 W/mK</t>
  </si>
  <si>
    <t>631547115R</t>
  </si>
  <si>
    <t>pouzdro potrubní řezané; minerální vlákno; povrchová úprava Al fólie se skelnou mřížkou; vnitřní průměr 35,0 mm; tl. izolace 30,0 mm; provozní teplota do 250 °C; tepelná vodivost (10°C) 0,0330 W/mK; tepelná vodivost (50°C) 0,037 W/mK</t>
  </si>
  <si>
    <t>pouzdro potrubní řezané; minerální vlákno; povrchová úprava Al fólie se skelnou mřížkou; vnitřní průměr 42,0 mm; tl. izolace 40,0 mm; provozní teplota do 250 °C; tepelná vodivost (10°C) 0,0330 W/mK; tepelná vodivost (50°C) 0,037 W/mK</t>
  </si>
  <si>
    <t>631547318R</t>
  </si>
  <si>
    <t>pouzdro potrubní řezané; minerální vlákno; povrchová úprava Al fólie se skelnou mřížkou; vnitřní průměr 54,0 mm; tl. izolace 50,0 mm; provozní teplota do 250 °C; tepelná vodivost (10°C) 0,0330 W/mK; tepelná vodivost (50°C) 0,037 W/mK</t>
  </si>
  <si>
    <t>721</t>
  </si>
  <si>
    <t>Vnitřní kanalizace</t>
  </si>
  <si>
    <t>721176102R00</t>
  </si>
  <si>
    <t>Potrubí HT připojovací vnější průměr D 40 mm, tloušťka stěny 1,8 mm, DN 40</t>
  </si>
  <si>
    <t>včetně tvarovek, objímek. Bez zednických výpomocí.</t>
  </si>
  <si>
    <t>721176103R00</t>
  </si>
  <si>
    <t>Potrubí HT připojovací vnější průměr D 50 mm, tloušťka stěny 1,8 mm, DN 50</t>
  </si>
  <si>
    <t>721176104R00</t>
  </si>
  <si>
    <t>Potrubí HT připojovací vnější průměr D 75 mm, tloušťka stěny 1,9 mm, DN 70</t>
  </si>
  <si>
    <t>721176105R00</t>
  </si>
  <si>
    <t>Potrubí HT připojovací vnější průměr D 110 mm, tloušťka stěny 2,7 mm, DN 100</t>
  </si>
  <si>
    <t>721176222R00</t>
  </si>
  <si>
    <t>Potrubí KG svodné (ležaté) v zemi vnější průměr D 110 mm, tloušťka stěny 3,2 mm, DN 100</t>
  </si>
  <si>
    <t>38,000</t>
  </si>
  <si>
    <t>721194104R00</t>
  </si>
  <si>
    <t>Zřízení přípojek na potrubí D 40 mm, materiál ve specifikaci</t>
  </si>
  <si>
    <t>vyvedení a upevnění odpadních výpustek,</t>
  </si>
  <si>
    <t>721194105R00</t>
  </si>
  <si>
    <t>Zřízení přípojek na potrubí D 50 mm, materiál ve specifikaci</t>
  </si>
  <si>
    <t>57</t>
  </si>
  <si>
    <t>721194107R00</t>
  </si>
  <si>
    <t>Zřízení přípojek na potrubí D 75 mm, materiál ve specifikaci</t>
  </si>
  <si>
    <t>721290111R00</t>
  </si>
  <si>
    <t>Zkouška těsnosti kanalizace v objektech vodou, DN 125</t>
  </si>
  <si>
    <t>59</t>
  </si>
  <si>
    <t>721210666V</t>
  </si>
  <si>
    <t>Vysekání a odstranění stáv. nerezových vpustí, odvoz, likvidace</t>
  </si>
  <si>
    <t>721210667V</t>
  </si>
  <si>
    <t>Nová nerezová vpust 300x300 s nerezovým sifonem</t>
  </si>
  <si>
    <t>721210701V</t>
  </si>
  <si>
    <t>Rozpojení stávající splaškové a tukové kanalizace v podlaze, vložení odbočky, spojení</t>
  </si>
  <si>
    <t>721210708V</t>
  </si>
  <si>
    <t>Čistící kus DN75</t>
  </si>
  <si>
    <t>63</t>
  </si>
  <si>
    <t>721210710V</t>
  </si>
  <si>
    <t>Plastová dvířka pro čistící kus 200x200mm</t>
  </si>
  <si>
    <t>721213132V</t>
  </si>
  <si>
    <t>Nerezový žlab v místě stávající podlahové vpusti, 250x250, odtok DN50/110</t>
  </si>
  <si>
    <t>65</t>
  </si>
  <si>
    <t>998721202R00</t>
  </si>
  <si>
    <t>Přesun hmot pro vnitřní kanalizaci v objektech výšky do 12 m (50 m vodorovně, měřeno od těžiště půdorysné plochy skládky do těžiště půdorysné plochy objektu)</t>
  </si>
  <si>
    <t>722</t>
  </si>
  <si>
    <t>Vnitřní vodovod</t>
  </si>
  <si>
    <t>722130233R00</t>
  </si>
  <si>
    <t>Potrubí z ocelových trubek závitových pozinkovaných DN 25, svařovaných 11 343, , včetně dodávky materiálu</t>
  </si>
  <si>
    <t>Potrubí včetně tvarovek a zednických výpomocí.</t>
  </si>
  <si>
    <t>67</t>
  </si>
  <si>
    <t>722130234R00</t>
  </si>
  <si>
    <t>Potrubí z ocelových trubek závitových pozinkovaných DN 32, svařovaných 11 343, , včetně dodávky materiálu</t>
  </si>
  <si>
    <t>112</t>
  </si>
  <si>
    <t>722130235R00</t>
  </si>
  <si>
    <t>Potrubí z ocelových trubek závitových pozinkovaných DN 40, svařovaných 11 343, , včetně dodávky materiálu</t>
  </si>
  <si>
    <t>114</t>
  </si>
  <si>
    <t>69</t>
  </si>
  <si>
    <t>722178711R00</t>
  </si>
  <si>
    <t>Potrubí vícevrstvé z polypropylenu, polypropylenu s čedičovými vlákny a polypropylenu D 20 mm, s 2,8 mm, S 3,2, polyfúzně svařované</t>
  </si>
  <si>
    <t>116</t>
  </si>
  <si>
    <t>včetně tvarovek, bez zednických výpomocí,</t>
  </si>
  <si>
    <t>Bez zednických výpomocí.</t>
  </si>
  <si>
    <t>722178712R00</t>
  </si>
  <si>
    <t>Potrubí vícevrstvé z polypropylenu, polypropylenu s čedičovými vlákny a polypropylenu D 25 mm, s 3,5 mm, S 3,2, polyfúzně svařované</t>
  </si>
  <si>
    <t>118</t>
  </si>
  <si>
    <t>150,000</t>
  </si>
  <si>
    <t>71</t>
  </si>
  <si>
    <t>722178713R00</t>
  </si>
  <si>
    <t>Potrubí vícevrstvé z polypropylenu, polypropylenu s čedičovými vlákny a polypropylenu D 32 mm, s 4,4 mm, S 3,2, polyfúzně svařované</t>
  </si>
  <si>
    <t>120</t>
  </si>
  <si>
    <t>67,000</t>
  </si>
  <si>
    <t>722178714R00</t>
  </si>
  <si>
    <t>Potrubí vícevrstvé z polypropylenu, polypropylenu s čedičovými vlákny a polypropylenu D 40 mm, s 5,5 mm, S 3,2, polyfúzně svařované</t>
  </si>
  <si>
    <t>122</t>
  </si>
  <si>
    <t>73</t>
  </si>
  <si>
    <t>722178715R00</t>
  </si>
  <si>
    <t>Potrubí vícevrstvé z polypropylenu, polypropylenu s čedičovými vlákny a polypropylenu D 50 mm, s 6,9 mm, S 3,2, polyfúzně svařované</t>
  </si>
  <si>
    <t>124</t>
  </si>
  <si>
    <t>27,000</t>
  </si>
  <si>
    <t>722178716R00</t>
  </si>
  <si>
    <t>Potrubí vícevrstvé z polypropylenu, polypropylenu s čedičovými vlákny a polypropylenu D 63 mm, s 8,6 mm, S 3,2, polyfúzně svařované</t>
  </si>
  <si>
    <t>126</t>
  </si>
  <si>
    <t>18,000</t>
  </si>
  <si>
    <t>75</t>
  </si>
  <si>
    <t>722181211RT7</t>
  </si>
  <si>
    <t>Izolace vodovodního potrubí návleková z trubic z pěnového polyetylenu, tloušťka stěny 6 mm, d 22 mm</t>
  </si>
  <si>
    <t>128</t>
  </si>
  <si>
    <t>80,000</t>
  </si>
  <si>
    <t>722181211RT8</t>
  </si>
  <si>
    <t>Izolace vodovodního potrubí návleková z trubic z pěnového polyetylenu, tloušťka stěny 6 mm, d 25 mm</t>
  </si>
  <si>
    <t>130</t>
  </si>
  <si>
    <t>93,000</t>
  </si>
  <si>
    <t>77</t>
  </si>
  <si>
    <t>722181211RU1</t>
  </si>
  <si>
    <t>Izolace vodovodního potrubí návleková z trubic z pěnového polyetylenu, tloušťka stěny 6 mm, d 32 mm</t>
  </si>
  <si>
    <t>132</t>
  </si>
  <si>
    <t>37,000</t>
  </si>
  <si>
    <t>722181211RV9</t>
  </si>
  <si>
    <t>Izolace vodovodního potrubí návleková z trubic z pěnového polyetylenu, tloušťka stěny 6 mm, d 40 mm</t>
  </si>
  <si>
    <t>134</t>
  </si>
  <si>
    <t>10,000</t>
  </si>
  <si>
    <t>79</t>
  </si>
  <si>
    <t>722181212RW6</t>
  </si>
  <si>
    <t>Izolace vodovodního potrubí návleková z trubic z pěnového polyetylenu, tloušťka stěny 9 mm, d 50 mm</t>
  </si>
  <si>
    <t>136</t>
  </si>
  <si>
    <t>7,000</t>
  </si>
  <si>
    <t>722181212RY3</t>
  </si>
  <si>
    <t>Izolace vodovodního potrubí návleková z trubic z pěnového polyetylenu, tloušťka stěny 9 mm, d 63 mm</t>
  </si>
  <si>
    <t>138</t>
  </si>
  <si>
    <t>81</t>
  </si>
  <si>
    <t>722181213RT7</t>
  </si>
  <si>
    <t>Izolace vodovodního potrubí návleková z trubic z pěnového polyetylenu, tloušťka stěny 13 mm, d 22 mm</t>
  </si>
  <si>
    <t>140</t>
  </si>
  <si>
    <t>722181214RT8</t>
  </si>
  <si>
    <t>Izolace vodovodního potrubí návleková z trubic z pěnového polyetylenu, tloušťka stěny 20 mm, d 25 mm</t>
  </si>
  <si>
    <t>142</t>
  </si>
  <si>
    <t>17,000</t>
  </si>
  <si>
    <t>83</t>
  </si>
  <si>
    <t>722220111R00</t>
  </si>
  <si>
    <t>Nástěnka nátrubková mosazná pro výtokový ventil, vnitřní závit, DN 15, PN 10, včetně dodávky materiálu</t>
  </si>
  <si>
    <t>144</t>
  </si>
  <si>
    <t>Včetněi vyvedení a upevnění výpustek.</t>
  </si>
  <si>
    <t>195,000</t>
  </si>
  <si>
    <t>722237121R00</t>
  </si>
  <si>
    <t>Kohout kulový, mosazný, vnitřní-vnitřní závit, DN 15, PN 42, včetně dodávky materiálu</t>
  </si>
  <si>
    <t>146</t>
  </si>
  <si>
    <t>85</t>
  </si>
  <si>
    <t>722237122R00</t>
  </si>
  <si>
    <t>Kohout kulový, mosazný, vnitřní-vnitřní závit, DN 20, PN 42, včetně dodávky materiálu</t>
  </si>
  <si>
    <t>148</t>
  </si>
  <si>
    <t>722237123R00</t>
  </si>
  <si>
    <t>Kohout kulový, mosazný, vnitřní-vnitřní závit, DN 25, PN 35, včetně dodávky materiálu</t>
  </si>
  <si>
    <t>150</t>
  </si>
  <si>
    <t>87</t>
  </si>
  <si>
    <t>722237124R00</t>
  </si>
  <si>
    <t>Kohout kulový, mosazný, vnitřní-vnitřní závit, DN 32, PN 35, včetně dodávky materiálu</t>
  </si>
  <si>
    <t>152</t>
  </si>
  <si>
    <t>722237125R00</t>
  </si>
  <si>
    <t>Kohout kulový, mosazný, vnitřní-vnitřní závit, DN 40, PN 35, včetně dodávky materiálu</t>
  </si>
  <si>
    <t>154</t>
  </si>
  <si>
    <t>89</t>
  </si>
  <si>
    <t>722237126R00</t>
  </si>
  <si>
    <t>Kohout kulový, mosazný, vnitřní-vnitřní závit, DN 50, PN 35, včetně dodávky materiálu</t>
  </si>
  <si>
    <t>156</t>
  </si>
  <si>
    <t>722254201RT3</t>
  </si>
  <si>
    <t>Požární příslušenství hydrantový systém D 25, box s plnými dveřmi, stálotvará hadice, průměr 25/30</t>
  </si>
  <si>
    <t>158</t>
  </si>
  <si>
    <t>722254110R00</t>
  </si>
  <si>
    <t>Demontáž požárního příslušenství hydrantových skříní</t>
  </si>
  <si>
    <t>soubor</t>
  </si>
  <si>
    <t>160</t>
  </si>
  <si>
    <t>722280106R00</t>
  </si>
  <si>
    <t>Tlakové zkoušky vodovodního potrubí do DN 32</t>
  </si>
  <si>
    <t>162</t>
  </si>
  <si>
    <t>406,000</t>
  </si>
  <si>
    <t>93</t>
  </si>
  <si>
    <t>722280107R00</t>
  </si>
  <si>
    <t>Tlakové zkoušky vodovodního potrubí přes DN 32 do DN 40</t>
  </si>
  <si>
    <t>164</t>
  </si>
  <si>
    <t>22,000</t>
  </si>
  <si>
    <t>722280108R00</t>
  </si>
  <si>
    <t>Tlakové zkoušky vodovodního potrubí přes DN 40 do DN 50</t>
  </si>
  <si>
    <t>166</t>
  </si>
  <si>
    <t>95</t>
  </si>
  <si>
    <t>722280109R00</t>
  </si>
  <si>
    <t>Tlakové zkoušky vodovodního potrubí přes DN 50 do DN 65</t>
  </si>
  <si>
    <t>168</t>
  </si>
  <si>
    <t>722290234R00</t>
  </si>
  <si>
    <t>Proplach a dezinfekce vodovodního potrubí do DN 80</t>
  </si>
  <si>
    <t>170</t>
  </si>
  <si>
    <t>Včetně dodání desinfekčního prostředku.</t>
  </si>
  <si>
    <t>473,000</t>
  </si>
  <si>
    <t>97</t>
  </si>
  <si>
    <t>172</t>
  </si>
  <si>
    <t>722224324V</t>
  </si>
  <si>
    <t>Pevný bod na rozvodu TV a Cirkulace</t>
  </si>
  <si>
    <t>174</t>
  </si>
  <si>
    <t>99</t>
  </si>
  <si>
    <t>722237140V</t>
  </si>
  <si>
    <t>Rohový ventil s pákou pro připojení kuchyňského spotřebiče DN15</t>
  </si>
  <si>
    <t>176</t>
  </si>
  <si>
    <t>typ upřesní gastro</t>
  </si>
  <si>
    <t>722237141V</t>
  </si>
  <si>
    <t>Rohový ventil s pákou pro připojení kuchyňského spotřebiče DN20</t>
  </si>
  <si>
    <t>178</t>
  </si>
  <si>
    <t>typ upřesní  gastro</t>
  </si>
  <si>
    <t>101</t>
  </si>
  <si>
    <t>722237142V</t>
  </si>
  <si>
    <t>Rohový ventil s pákou pro připojení kuchyňského spotřebiče DN25</t>
  </si>
  <si>
    <t>180</t>
  </si>
  <si>
    <t>722237146V</t>
  </si>
  <si>
    <t>Přímý ventil s pákou pro připojení kuchyňského spotřebiče DN15</t>
  </si>
  <si>
    <t>182</t>
  </si>
  <si>
    <t>103</t>
  </si>
  <si>
    <t>722238624V</t>
  </si>
  <si>
    <t>Výtokové armatury u ponechaných kuchyňských zařizovacích předmětů (BUDOU POUŽITY STÁVAJÍCÍ-NEOCEŇOVAT)</t>
  </si>
  <si>
    <t>184</t>
  </si>
  <si>
    <t>722238630V</t>
  </si>
  <si>
    <t>Revidovatelná zpětná klapka proti zpětnému znečištění DN40</t>
  </si>
  <si>
    <t>186</t>
  </si>
  <si>
    <t>105</t>
  </si>
  <si>
    <t>722239305V</t>
  </si>
  <si>
    <t>Termostatická směšovací armatura na rozvod TV, DN20</t>
  </si>
  <si>
    <t>188</t>
  </si>
  <si>
    <t>722239906V</t>
  </si>
  <si>
    <t>Automatický termostatický regulační ventil do rozvodu cirkulace DN 20 vč. tepelné izolace</t>
  </si>
  <si>
    <t>190</t>
  </si>
  <si>
    <t>107</t>
  </si>
  <si>
    <t>722264111V</t>
  </si>
  <si>
    <t>Vodoměr bytový na SV DN15 Qn=1,6m3/h</t>
  </si>
  <si>
    <t>192</t>
  </si>
  <si>
    <t>722264112V</t>
  </si>
  <si>
    <t>Vodoměr bytový na TV DN15 Qn=1,6m3/h</t>
  </si>
  <si>
    <t>194</t>
  </si>
  <si>
    <t>109</t>
  </si>
  <si>
    <t>722265117V</t>
  </si>
  <si>
    <t>Vodoměr na SV DN32 Qn=6m3/h</t>
  </si>
  <si>
    <t>196</t>
  </si>
  <si>
    <t>722291551V</t>
  </si>
  <si>
    <t>Práce na rozvodech vody neoceněné položkami</t>
  </si>
  <si>
    <t>198</t>
  </si>
  <si>
    <t>Demontáž stávajících rozvodů vody, vynesení do kontejneru, likvidace materiálu : 20</t>
  </si>
  <si>
    <t>Přepojení nového potrubí vody v 1. PP na stáv. rozvody vody : 16</t>
  </si>
  <si>
    <t>Demontáž a zpětná montáž regulační armatury na cirkulaci v místě stáv. odbočení v chodbě v podhledu : 2</t>
  </si>
  <si>
    <t>Odstavení rozvodů vody v kuchyni, vypuštění vody z rozvodů TV, SV, Cirk : 4</t>
  </si>
  <si>
    <t>111</t>
  </si>
  <si>
    <t>722654801V</t>
  </si>
  <si>
    <t>Plastová chránička D 50mm</t>
  </si>
  <si>
    <t>200</t>
  </si>
  <si>
    <t>722654802V</t>
  </si>
  <si>
    <t>Plastová chránička D 65mm</t>
  </si>
  <si>
    <t>202</t>
  </si>
  <si>
    <t>113</t>
  </si>
  <si>
    <t>722654803V</t>
  </si>
  <si>
    <t>Plastová chránička D 80mm</t>
  </si>
  <si>
    <t>204</t>
  </si>
  <si>
    <t>722654804V</t>
  </si>
  <si>
    <t>Plastová chránička D 100mm</t>
  </si>
  <si>
    <t>206</t>
  </si>
  <si>
    <t>115</t>
  </si>
  <si>
    <t>998722202R00</t>
  </si>
  <si>
    <t>Přesun hmot pro vnitřní vodovod v objektech výšky do 12 m (vodorovně do 50 m)</t>
  </si>
  <si>
    <t>208</t>
  </si>
  <si>
    <t>725</t>
  </si>
  <si>
    <t>Zařizovací předměty</t>
  </si>
  <si>
    <t>725210821R00</t>
  </si>
  <si>
    <t>Demontáž umyvadel umyvadel bez výtokových armatur</t>
  </si>
  <si>
    <t>210</t>
  </si>
  <si>
    <t>117</t>
  </si>
  <si>
    <t>725017124R00</t>
  </si>
  <si>
    <t>Umyvadlo na šrouby, bílé, šířka 650 mm, hloubka 485 mm</t>
  </si>
  <si>
    <t>212</t>
  </si>
  <si>
    <t>725019101R00</t>
  </si>
  <si>
    <t>Výlevka diturvitová s plastovou mřížkou, stojící</t>
  </si>
  <si>
    <t>214</t>
  </si>
  <si>
    <t>119</t>
  </si>
  <si>
    <t>725814105R00</t>
  </si>
  <si>
    <t>Ventil rohový, mosazný, s filtrem, s maticí, DN 15 x DN 10, včetně dodávky materiálu</t>
  </si>
  <si>
    <t>216</t>
  </si>
  <si>
    <t>725823121RT1</t>
  </si>
  <si>
    <t>Baterie umyvadlové a dřezové umyvadlová, stojánková, ruční ovládání s otvíráním odpadu, standardní, včetně dodávky materiálu</t>
  </si>
  <si>
    <t>218</t>
  </si>
  <si>
    <t>121</t>
  </si>
  <si>
    <t>725820802R00</t>
  </si>
  <si>
    <t>Demontáž baterií stojánkových do 1otvoru</t>
  </si>
  <si>
    <t>220</t>
  </si>
  <si>
    <t>725860213R00</t>
  </si>
  <si>
    <t>Zápachová uzávěrka (sifon) pro zařizovací předměty D 32, 40 mm x 5/4"; pro umyvadla; PP; příslušenství krycí růžice odtoku, zpětný uzávěr, včetně dodávky materiálu</t>
  </si>
  <si>
    <t>222</t>
  </si>
  <si>
    <t>123</t>
  </si>
  <si>
    <t>725860811R00</t>
  </si>
  <si>
    <t>Demontáž zápachových uzávěrek pro zařiz. předměty jednoduchých</t>
  </si>
  <si>
    <t>224</t>
  </si>
  <si>
    <t>725019556V</t>
  </si>
  <si>
    <t>Demontáže kuchyňského zařízení a vybavení vč. kuchyňských zařizovacích předmětů = dodávkou profese (NEOCEŇOVAT)</t>
  </si>
  <si>
    <t>226</t>
  </si>
  <si>
    <t>125</t>
  </si>
  <si>
    <t>725031158V</t>
  </si>
  <si>
    <t>Baterie umývadlová stojánková senzorová</t>
  </si>
  <si>
    <t>228</t>
  </si>
  <si>
    <t>998725201R00</t>
  </si>
  <si>
    <t>Přesun hmot pro zařizovací předměty v objektech výšky do 6 m (vodorovně do 50 m)</t>
  </si>
  <si>
    <t>230</t>
  </si>
  <si>
    <t>Obklady keramické</t>
  </si>
  <si>
    <t>127</t>
  </si>
  <si>
    <t>781415013RT2</t>
  </si>
  <si>
    <t>Montáž obkladů vnitřních z obkládaček pórovinových montáž obkladů vnitřních z obkladaček pórovinových do tmele , 150 x 150 mm, lepených do flexibilního tmele</t>
  </si>
  <si>
    <t>232</t>
  </si>
  <si>
    <t>781479704R00</t>
  </si>
  <si>
    <t>Montáž obkladů vnitřních z dlaždic keramických Příplatky k položkám montáže obkladů vnitřních stěn z dlaždic keramických příplatek k obkladu stěn keram.spár.bílým cementem</t>
  </si>
  <si>
    <t>234</t>
  </si>
  <si>
    <t>129</t>
  </si>
  <si>
    <t>781479998V</t>
  </si>
  <si>
    <t>Uvedení podlahy do původního stavu</t>
  </si>
  <si>
    <t>236</t>
  </si>
  <si>
    <t>(38*0,6)+1</t>
  </si>
  <si>
    <t>781479999V</t>
  </si>
  <si>
    <t>Uvedení podlahy do původního stavu po demontáži původních a montáži nových vpustí</t>
  </si>
  <si>
    <t>238</t>
  </si>
  <si>
    <t>131</t>
  </si>
  <si>
    <t>59781346R</t>
  </si>
  <si>
    <t>obklad keramický š = 148 mm; l = 148 mm; h = 6,0 mm; pro interiér; barva bílá; lesk</t>
  </si>
  <si>
    <t>240</t>
  </si>
  <si>
    <t>"voda" 17</t>
  </si>
  <si>
    <t>"odpad" 9</t>
  </si>
  <si>
    <t>998781102R00</t>
  </si>
  <si>
    <t>Přesun hmot pro obklady keramické v objektech výšky do 12 m</t>
  </si>
  <si>
    <t>242</t>
  </si>
  <si>
    <t>Ostatní náklady</t>
  </si>
  <si>
    <t>133</t>
  </si>
  <si>
    <t>266</t>
  </si>
  <si>
    <t>SO-01.3 - VZT</t>
  </si>
  <si>
    <t>Zař. 01– větrání var - Zař. 01– větrání var</t>
  </si>
  <si>
    <t xml:space="preserve">    Celoplošný větrací s - Celoplošný větrací s</t>
  </si>
  <si>
    <t xml:space="preserve">    Regulační prvky - Regulační prvky</t>
  </si>
  <si>
    <t xml:space="preserve">    Distribuční elementy - Distribuční elementy</t>
  </si>
  <si>
    <t xml:space="preserve">    Flexibilní potrubí - Flexibilní potrubí</t>
  </si>
  <si>
    <t xml:space="preserve">    Izolace potrubí - Izolace potrubí</t>
  </si>
  <si>
    <t xml:space="preserve">    Čtyřhranné potrubí s - Čtyřhranné potrubí s</t>
  </si>
  <si>
    <t xml:space="preserve">    Čtyřhranné tvarovky - Čtyřhranné tvarovky</t>
  </si>
  <si>
    <t xml:space="preserve">    Kruhové potrubí skup - Kruhové potrubí skup</t>
  </si>
  <si>
    <t xml:space="preserve">    Kruhové tvarovky sku - Kruhové tvarovky sku</t>
  </si>
  <si>
    <t xml:space="preserve">    Montážní materiál - Montážní materiál</t>
  </si>
  <si>
    <t>Zař. 02– větrání myč - Zař. 02– větrání myč</t>
  </si>
  <si>
    <t>Demontáž vzduchotech - Demontáž vzduchotech</t>
  </si>
  <si>
    <t xml:space="preserve">    Demontáž prvků - Demontáž prvků</t>
  </si>
  <si>
    <t xml:space="preserve">    Demontáž potrubí - Demontáž potrubí</t>
  </si>
  <si>
    <t>Hodinové zúčtovací s - Hodinové zúčtovací s</t>
  </si>
  <si>
    <t xml:space="preserve">    Doplňující PD - Doplňující PD</t>
  </si>
  <si>
    <t xml:space="preserve">    Úklid - Úklid</t>
  </si>
  <si>
    <t xml:space="preserve">    Zprovoznění - Zprovoznění</t>
  </si>
  <si>
    <t xml:space="preserve">    Ostatní - Ostatní</t>
  </si>
  <si>
    <t>Zař. 01– větrání var</t>
  </si>
  <si>
    <t>Celoplošný větrací s</t>
  </si>
  <si>
    <t>1.01</t>
  </si>
  <si>
    <t>Větrací strop v části 6.Varna (uzavřený systém) celková plocha: cca 89 m2 odsávání: min V-14000 m3/h, přívod: min V-5475 m3/h; včetně osvětlení ; tukové lamelové předfiltry; hmotnost: 25 kg/m2</t>
  </si>
  <si>
    <t>1.02</t>
  </si>
  <si>
    <t>Větrací strop v části 7. Mytí stolního nádobí a 8. Kompletace a výdej (uzavřený systém) celková plocha: cca 190 m2 odsávání: min V-2000 m3/h, přívod: min V-9250 m3/h; včetně osvětlení ; tukové lamelové předfiltry; hmotnost: 25 kg/m2</t>
  </si>
  <si>
    <t>1.03</t>
  </si>
  <si>
    <t>Větrací strop v části 10. Výdej pro personál (uzavřený systém) celková plocha: cca 9 m2 odsávání: min V-650 m3/h, přívod: min V-650 m3/h; včetně osvětlení ; tukové lamelové předfiltry; hmotnost: 25 kg/m2</t>
  </si>
  <si>
    <t>1.04</t>
  </si>
  <si>
    <t>Větrací strop v části 5. Připravna ostatní (uzavřený systém) celková plocha: cca 27 m2, přívod: min V-500 m3/h; včetně osvětlení; hmotnost: 25 kg/m2</t>
  </si>
  <si>
    <t>Regulační prvky</t>
  </si>
  <si>
    <t>1.05</t>
  </si>
  <si>
    <t>Regulační klapka – hranatá, rozměr 400x315 , pro regulaci průtoku, ovládání ruční, vyrobeno z pozinkovaného plechu, šíře listu 100mm, s přírubou pro napojení</t>
  </si>
  <si>
    <t>1.06</t>
  </si>
  <si>
    <t>Regulační klapka – hranatá, rozměr 450x250, pro regulaci průtoku, ovládání ruční, vyrobeno z pozinkovaného plechu, šíře listu 100 mm, s přírubou pro napojení</t>
  </si>
  <si>
    <t>1.07</t>
  </si>
  <si>
    <t>Regulační klapka – hranatá, rozměr 315x250 , pro regulaci průtoku, ovládání ruční, vyrobeno z pozinkovaného plechu, šíře listu 100mm, s přírubou pro napojení</t>
  </si>
  <si>
    <t>1.08</t>
  </si>
  <si>
    <t>Regulační klapka – hranatá, rozměr 250x250 , pro regulaci průtoku, ovládání ruční, vyrobeno z pozinkovaného plechu, šíře listu 100mm, s přírubou pro napojení</t>
  </si>
  <si>
    <t>1.09</t>
  </si>
  <si>
    <t>Regulační klapka – hranatá, rozměr 200x200 , pro regulaci průtoku, ovládání ruční, vyrobeno z pozinkovaného plechu, šíře listu 100mm, s přírubou pro napojení</t>
  </si>
  <si>
    <t>1.10</t>
  </si>
  <si>
    <t>Regulační klapka – kruhová, ø 160mm, ovládání ruční, pozink, napojení na spiro</t>
  </si>
  <si>
    <t>1.11</t>
  </si>
  <si>
    <t>Regulační klapka – kruhová, ø 100mm, ovládání ruční, pozink, napojení na spiro</t>
  </si>
  <si>
    <t>1.12</t>
  </si>
  <si>
    <t>Regulační klapka – hranatá, rozměr 800x400 , pro regulaci průtoku, ovládání ruční, vyrobeno z pozinkovaného plechu, šíře listu 100mm, s přírubou pro napojení</t>
  </si>
  <si>
    <t>Distribuční elementy</t>
  </si>
  <si>
    <t>1.13</t>
  </si>
  <si>
    <t>Vyústka čtyřhranná do čtyřhranného potrubí – nastavitelná, dvouřadá, přední lamely vodorovné, jmenovitý rozměr 200x200, s regulací R1, uchycení šrouby</t>
  </si>
  <si>
    <t>1.14</t>
  </si>
  <si>
    <t>Anemostat čtyřhranný – přívod, 300mm, s plenum boxem a regulační klapkou</t>
  </si>
  <si>
    <t>1.15</t>
  </si>
  <si>
    <t>Vyústka čtyřhranná do čtyřhranného potrubí – nastavitelná, dvouřadá, přední lamely vodorovné, jmenovitý rozměr 425x125, s regulací R2, uchycení šrouby</t>
  </si>
  <si>
    <t>1.16</t>
  </si>
  <si>
    <t>Talířový ventil přívodní d= 100 mm – RAL 9010, mat. pozink. plech</t>
  </si>
  <si>
    <t>1.17</t>
  </si>
  <si>
    <t>Talířový ventil odvodní d= 100 mm – RAL 9010, mat. pozink. plech</t>
  </si>
  <si>
    <t>Flexibilní potrubí</t>
  </si>
  <si>
    <t>1.18</t>
  </si>
  <si>
    <t>Ohebná hadice Ø100; iz. 25 mm – Ohebná Al laminátová hadice; s vložkou hlukové izolace tl. 25 mm; vyztužena spirálou z oc. drátu</t>
  </si>
  <si>
    <t>bm</t>
  </si>
  <si>
    <t>1.19</t>
  </si>
  <si>
    <t>Ohebná hadice Ø160; iz. 25 mm – Ohebná Al laminátová hadice; s vložkou hlukové izolace tl. 25 mm; vyztužena spirálou z oc. drátu</t>
  </si>
  <si>
    <t>Izolace potrubí</t>
  </si>
  <si>
    <t>1.20</t>
  </si>
  <si>
    <t>Tepelná izolace potrubí tl. 20 mm – Samolepící izolační pásy na bázi synt. kaučuku s Al polepem; λ&lt;0,04 W/m.K</t>
  </si>
  <si>
    <t>m²</t>
  </si>
  <si>
    <t>Čtyřhranné potrubí s</t>
  </si>
  <si>
    <t>1.21</t>
  </si>
  <si>
    <t>jmenovitý rozměr 0 až 750 mm; pozink tl. 0,7 mm</t>
  </si>
  <si>
    <t>1.22</t>
  </si>
  <si>
    <t>jmenovitý rozměr 751 až 1400 mm; pozink tl. 0,9 mm</t>
  </si>
  <si>
    <t>Čtyřhranné tvarovky</t>
  </si>
  <si>
    <t>1.23</t>
  </si>
  <si>
    <t>jmenovitý rozměr 0 až 750 mm; pozink tl. 0,7 mm (+ prostřih 10 %)</t>
  </si>
  <si>
    <t>1.24</t>
  </si>
  <si>
    <t>jmenovitý rozměr 751 až 1400 mm; pozink tl. 0,9 mm (+ prostřih 10 %)</t>
  </si>
  <si>
    <t>Kruhové potrubí skup</t>
  </si>
  <si>
    <t>1.25</t>
  </si>
  <si>
    <t>průměr Ø100</t>
  </si>
  <si>
    <t>1.26</t>
  </si>
  <si>
    <t>průměr Ø160</t>
  </si>
  <si>
    <t>Kruhové tvarovky sku</t>
  </si>
  <si>
    <t>1.27</t>
  </si>
  <si>
    <t>průměr Ø100 (+10 % prostřih)</t>
  </si>
  <si>
    <t>1.28</t>
  </si>
  <si>
    <t>průměr Ø160 (+10 % prostřih)</t>
  </si>
  <si>
    <t>Montážní materiál</t>
  </si>
  <si>
    <t>1.29</t>
  </si>
  <si>
    <t>Závěsy, závěsné lišty, závitové tyče, hmoždinky; pásky; spojovací materiál apod. (cca 5.0 % z ceny materiálu)</t>
  </si>
  <si>
    <t>kpl</t>
  </si>
  <si>
    <t>Zař. 02– větrání myč</t>
  </si>
  <si>
    <t>2.01</t>
  </si>
  <si>
    <t>Větrací strop v části 9. Mytí provozního nádobí (uzavřený systém) celková plocha: cca 12 m2 odsávání: min V-1500 m3/h, přívod: min V-1500 m3/h; včetně osvětlení ; tukové lamelové předfiltry; hmotnost: 25 kg/m2</t>
  </si>
  <si>
    <t>2.02</t>
  </si>
  <si>
    <t>Regulační klapka – hranatá, rozměr 500x250 , pro regulaci průtoku, ovládání ruční, vyrobeno z pozinkovaného plechu, šíře listu 100mm, s přírubou pro napojení</t>
  </si>
  <si>
    <t>2.03</t>
  </si>
  <si>
    <t>Regulační klapka – hranatá, rozměr 400x315, pro regulaci průtoku, ovládání ruční, vyrobeno z pozinkovaného plechu, šíře listu 100mm, s přírubou pro napojení</t>
  </si>
  <si>
    <t>2.04</t>
  </si>
  <si>
    <t>Regulační klapka – hranatá, rozměr 400x200 , pro regulaci průtoku, ovládání ruční, vyrobeno z pozinkovaného plechu, šíře listu 100mm, s přírubou pro napojení</t>
  </si>
  <si>
    <t>2.05</t>
  </si>
  <si>
    <t>2.06</t>
  </si>
  <si>
    <t>Regulační klapka – hranatá, rozměr 250x200 , pro regulaci průtoku, ovládání ruční, vyrobeno z pozinkovaného plechu, šíře listu 100mm, s přírubou pro napojení</t>
  </si>
  <si>
    <t>2.07</t>
  </si>
  <si>
    <t>2,08</t>
  </si>
  <si>
    <t>2.09</t>
  </si>
  <si>
    <t>2.10</t>
  </si>
  <si>
    <t>2.11</t>
  </si>
  <si>
    <t>Demontáž vzduchotech</t>
  </si>
  <si>
    <t>Demontáž prvků</t>
  </si>
  <si>
    <t>D.1</t>
  </si>
  <si>
    <t>Demontáž digestoře dvouřadé</t>
  </si>
  <si>
    <t>D.2</t>
  </si>
  <si>
    <t>Demontáž digestoře jednořadé</t>
  </si>
  <si>
    <t>Demontáž potrubí</t>
  </si>
  <si>
    <t>D.3</t>
  </si>
  <si>
    <t>Demontáž potrubí plechového čtyřhranného do 0,80 m2</t>
  </si>
  <si>
    <t>D.4</t>
  </si>
  <si>
    <t>Demontáž potrubí plechového čtyřhranného do 0,40 m2</t>
  </si>
  <si>
    <t>D.5</t>
  </si>
  <si>
    <t>Demontáž potrubí plechového čtyřhranného do 0,22 m2</t>
  </si>
  <si>
    <t>Hodinové zúčtovací s</t>
  </si>
  <si>
    <t>Doplňující PD</t>
  </si>
  <si>
    <t>–</t>
  </si>
  <si>
    <t>Zpracování dodavatelské dokumentace</t>
  </si>
  <si>
    <t>Úklid</t>
  </si>
  <si>
    <t>–.1</t>
  </si>
  <si>
    <t>Úklid na staveništi po demontáži a po realizaci</t>
  </si>
  <si>
    <t>Zprovoznění</t>
  </si>
  <si>
    <t>Pol1</t>
  </si>
  <si>
    <t>Příprava ke komplexnímu vyzkoušení, oživení a zaregulování zařízení</t>
  </si>
  <si>
    <t>Pol2</t>
  </si>
  <si>
    <t>Komplexní vyzkoušení zařízení</t>
  </si>
  <si>
    <t>Pol3</t>
  </si>
  <si>
    <t>Vypracování provozních předpisů</t>
  </si>
  <si>
    <t>Pol4</t>
  </si>
  <si>
    <t>Projekt skutečného provedení</t>
  </si>
  <si>
    <t>Pol5</t>
  </si>
  <si>
    <t>Měření hlučnosti zařízení</t>
  </si>
  <si>
    <t>D.001</t>
  </si>
  <si>
    <t>Doprava (cca 6.0 % z dodávky zařízení)</t>
  </si>
  <si>
    <t>D.002</t>
  </si>
  <si>
    <t>D.003</t>
  </si>
  <si>
    <t>SO-01.4 - SILNOPROUD</t>
  </si>
  <si>
    <t>oddíl M21 - Montáže silnoproud:</t>
  </si>
  <si>
    <t>oddíl M21</t>
  </si>
  <si>
    <t>Montáže silnoproud:</t>
  </si>
  <si>
    <t>H-34111110-1</t>
  </si>
  <si>
    <t>KABEL SIL CYKY 7Cx1,5</t>
  </si>
  <si>
    <t>H-34111036-1</t>
  </si>
  <si>
    <t>KABEL CU JADRO CYKY-O 3x2,5</t>
  </si>
  <si>
    <t>H-34111038-1</t>
  </si>
  <si>
    <t>KABEL CU JADRO CYKY-J 3x2,5</t>
  </si>
  <si>
    <t>H-34111094-1</t>
  </si>
  <si>
    <t>KABEL CU JADRO CYKY-J 5x2,5</t>
  </si>
  <si>
    <t>H-34111100-1</t>
  </si>
  <si>
    <t>KABEL CU JADRO CYKY-J 5x6</t>
  </si>
  <si>
    <t>H-34111102-1</t>
  </si>
  <si>
    <t>KABEL CU JADRO CYKY 5 x 10</t>
  </si>
  <si>
    <t>H</t>
  </si>
  <si>
    <t>KABEL CU JADRO CYK 5 x 16</t>
  </si>
  <si>
    <t>H-34111801-1</t>
  </si>
  <si>
    <t>KABEL CU JADRO PRAFLASAFE -J 3x2,5</t>
  </si>
  <si>
    <t>H.1</t>
  </si>
  <si>
    <t>KABEL CU JADRO PRAFLASAFE - J 3x4</t>
  </si>
  <si>
    <t>H-34111825-1</t>
  </si>
  <si>
    <t>KABEL CU JADRO PRAFLASAFE-J 5x1,5</t>
  </si>
  <si>
    <t>H-34111826-1</t>
  </si>
  <si>
    <t>KABEL CU JADRO PRAFLASAFE-J 5x2,5</t>
  </si>
  <si>
    <t>H-34141165-1</t>
  </si>
  <si>
    <t>VODIC CY CIN ZELZL 4 DRAT</t>
  </si>
  <si>
    <t>H-34141167-1</t>
  </si>
  <si>
    <t>VODIC CY CIN ZELZL 10 CYA</t>
  </si>
  <si>
    <t>H-34141168-1</t>
  </si>
  <si>
    <t>VODIC CY CIN ZELZL 16 CYA</t>
  </si>
  <si>
    <t>H-34121712-1</t>
  </si>
  <si>
    <t>KABEL SDEL UTP CAT6 4x2x0,8</t>
  </si>
  <si>
    <t>H.2</t>
  </si>
  <si>
    <t>KABEL CU JADRO NSGAFOU 1X95</t>
  </si>
  <si>
    <t>H-35811823-1</t>
  </si>
  <si>
    <t>SPINAC VACKOVY S 25A, 400V, IP 44, ON/OFF</t>
  </si>
  <si>
    <t>KS</t>
  </si>
  <si>
    <t>H-35811853-1</t>
  </si>
  <si>
    <t>SPINAC VACKOVY S 63A, 400V, IP 44, ON/OFF</t>
  </si>
  <si>
    <t>H-34571518-1</t>
  </si>
  <si>
    <t>KRABICE UNIVERZ 1901, KU 68</t>
  </si>
  <si>
    <t>H-34571532-1</t>
  </si>
  <si>
    <t>KRABICE ODBOCNA NÁSTĚNNÁ UNIVERZÁLNÍ 100, IP 55, VÍČKO</t>
  </si>
  <si>
    <t>H-34571062-1</t>
  </si>
  <si>
    <t>TRUBKY INSTAL OHEBNE PVC 2316</t>
  </si>
  <si>
    <t>H-34571064-1</t>
  </si>
  <si>
    <t>TRUBKY INSTAL OHEBNE PVC 2329</t>
  </si>
  <si>
    <t>H-34571065-1</t>
  </si>
  <si>
    <t>TRUBKY INSTAL OHEBNE PVC 2336</t>
  </si>
  <si>
    <t>H.3</t>
  </si>
  <si>
    <t>LAVKA KABELOVA DRÁTĚNÁ 50X50 + MONTÁŽNÍ MATERIÁL</t>
  </si>
  <si>
    <t>H-34573009-1</t>
  </si>
  <si>
    <t>LAVKA KABELOVA KL 110X300_F + MONTÁŽNÍ MATERIÁL</t>
  </si>
  <si>
    <t>H-34573017-1</t>
  </si>
  <si>
    <t>LAVKA KABELOVA KL 110X500_F + MONTÁŽNÍ MATERIÁL</t>
  </si>
  <si>
    <t>H.4</t>
  </si>
  <si>
    <t>PATCH PANEL 19", CAT6, 12 PORT</t>
  </si>
  <si>
    <t>H.5</t>
  </si>
  <si>
    <t>SADA KRABICOVÝCH SVOREK WAGO BOX</t>
  </si>
  <si>
    <t>KPL</t>
  </si>
  <si>
    <t>H-58541241-1</t>
  </si>
  <si>
    <t>SADRA STAVEBNI SEDA BAL 30kg</t>
  </si>
  <si>
    <t>T</t>
  </si>
  <si>
    <t>H.6</t>
  </si>
  <si>
    <t>DATOVÁ ZÁSUVKA 1XRJ 45, CAT6, IP 44</t>
  </si>
  <si>
    <t>H.7</t>
  </si>
  <si>
    <t>JEDNONÁSOBNÁ ZÁS.NÁSTĚNNÁ 400V/16A, IP44</t>
  </si>
  <si>
    <t>H.8</t>
  </si>
  <si>
    <t>JEDNONÁSOBNÁ ZÁS. PODOMÍTKOVÁ, 250V/16A, IP20</t>
  </si>
  <si>
    <t>H.9</t>
  </si>
  <si>
    <t>JEDNONÁSOBNÁ ZÁS. NÁSTĚNNÁ, 250V/16A, IP 44</t>
  </si>
  <si>
    <t>H.10</t>
  </si>
  <si>
    <t>SPÍNAČ TOTAL STOP, 250V/10, IP 44, KOMPLETNÍ</t>
  </si>
  <si>
    <t>H.11</t>
  </si>
  <si>
    <t>SPÍNAČ Č.1/0+LED KONTROLKA, 250V/10A, IP 44, KOMPLETNÍ</t>
  </si>
  <si>
    <t>H.12</t>
  </si>
  <si>
    <t>SPÍNAČ Č.1, 250V/10A, IP44, KOMPLETNÍ</t>
  </si>
  <si>
    <t>H.13</t>
  </si>
  <si>
    <t>SPÍNAČ Č.1, 250V/10, IP 20, KOMPLETNÍ</t>
  </si>
  <si>
    <t>H.14</t>
  </si>
  <si>
    <t>PŘISAZENÉ STROPNÍ SVÍTIDLO, TYP D, VIZ LEGENDA SVÍTIDEL</t>
  </si>
  <si>
    <t>H.15</t>
  </si>
  <si>
    <t>PŘISAZENÉ STROPNÍ SVÍTIDLO, TYP E, VIZ LEGENDA SVÍTIDEL</t>
  </si>
  <si>
    <t>H.16</t>
  </si>
  <si>
    <t>NÁSTĚNNÉ NOUZOVÉ SVÍTIDLO, TYP N3, VIZ LEGENDA SVÍTIDEL</t>
  </si>
  <si>
    <t>H.17</t>
  </si>
  <si>
    <t>PODRUŽNÝ MONTÁŽNÍ MATERIÁL K M21 MIMO SPECIFIKACI</t>
  </si>
  <si>
    <t>H.18</t>
  </si>
  <si>
    <t>MONTÁŽNÍ A KOTVÍCÍ MATERIÁL MIMO SPECIFIKACI</t>
  </si>
  <si>
    <t>H.19</t>
  </si>
  <si>
    <t>PŘEZBROJENÍ ROZVADĚČE +RHK1.1, VIZ SCHÉMA ZAPOJENÍ</t>
  </si>
  <si>
    <t>H.20</t>
  </si>
  <si>
    <t>SILOVÝ ROZVADĚČ +RSN01, SPECIFIKACE VIZ SCHÉMA ZAPOJENÍ</t>
  </si>
  <si>
    <t>H.21</t>
  </si>
  <si>
    <t>SILOVÝ ROZVADĚČ +RH01, SPECIFIKACE VIZ SCHÉMA ZAPOJENÍ</t>
  </si>
  <si>
    <t>M-210020302-0</t>
  </si>
  <si>
    <t>ZLAB KABEL DRAT 50/50mm</t>
  </si>
  <si>
    <t>M-210020502-0</t>
  </si>
  <si>
    <t>ZLAB KABEL ELV OTEVRENY 110/300</t>
  </si>
  <si>
    <t>M-210020503-0</t>
  </si>
  <si>
    <t>ZLAB KABEL ELV OTEVRENY 110/500</t>
  </si>
  <si>
    <t>M-210010002-0</t>
  </si>
  <si>
    <t>TRUBKA OHEBNA POD OM TYP 2316 16mm</t>
  </si>
  <si>
    <t>M-210010004-0</t>
  </si>
  <si>
    <t>TRUBKA OHEBNA POD OM TYP 2329 29mm</t>
  </si>
  <si>
    <t>M-210010005-0</t>
  </si>
  <si>
    <t>TRUBKA OHEBNA POD OM TYP 2336 36mm</t>
  </si>
  <si>
    <t>M-210200118-0</t>
  </si>
  <si>
    <t>MTZ SVIT ZAR 7130102 100W SVETLOMET</t>
  </si>
  <si>
    <t>M-21</t>
  </si>
  <si>
    <t>ZÁSUVKA SDEL. 1x RJ45 CAT6 VEN, ALT. PAGE PANEL</t>
  </si>
  <si>
    <t>M-210111115-0</t>
  </si>
  <si>
    <t>ZASUVKA PRUM CZG 6343,45 3P+Z VEN</t>
  </si>
  <si>
    <t>M-210111031-0</t>
  </si>
  <si>
    <t>ZASUVKA DOMOV,V KRAB 2P+Z VEN</t>
  </si>
  <si>
    <t>M-210110027-0</t>
  </si>
  <si>
    <t>SPINAC NASTENNY TROJPOL 25A VENKOVNI</t>
  </si>
  <si>
    <t>M-210110028-0</t>
  </si>
  <si>
    <t>SPINAC NASTENNY TROJPOL 63A VENKOVNI</t>
  </si>
  <si>
    <t>M-210110041-0</t>
  </si>
  <si>
    <t>SPINAC ZAPUSTENY JEDNOPOL</t>
  </si>
  <si>
    <t>M-210110001-0</t>
  </si>
  <si>
    <t>SPINAC NASTENNY JEDNOPOL OBYC</t>
  </si>
  <si>
    <t>O-97303-0</t>
  </si>
  <si>
    <t>VYSEKANI KAPES VE ZDIVU CIHELNEM</t>
  </si>
  <si>
    <t>O-97403-0</t>
  </si>
  <si>
    <t>VYSEKANI RYH VE ZDIVU CIHELNEM</t>
  </si>
  <si>
    <t>O-97404-0</t>
  </si>
  <si>
    <t>VYSEKANI RYH VE ZDIVU/DLAZBE BETONOVE</t>
  </si>
  <si>
    <t>M-210100001-0</t>
  </si>
  <si>
    <t>UKONC VODICU-ROZVADEC,ZAP 2,5, 4</t>
  </si>
  <si>
    <t>M-210100002-0</t>
  </si>
  <si>
    <t>UKONC VODICU-ROZVADEC,ZAP 10, 6</t>
  </si>
  <si>
    <t>M-210100003-0</t>
  </si>
  <si>
    <t>UKONC VODICU-ROZVADEC,ZAP 16</t>
  </si>
  <si>
    <t>M-210100004-0</t>
  </si>
  <si>
    <t>UKONC VODICU-ROZVADEC,ZAP 25</t>
  </si>
  <si>
    <t>M-210100006-0</t>
  </si>
  <si>
    <t>UKONC VODICU-ROZVADEC,ZAP 50</t>
  </si>
  <si>
    <t>M-210100008-0</t>
  </si>
  <si>
    <t>UKONC VODICU-ROZVADEC,ZAP 95</t>
  </si>
  <si>
    <t>M-210100012-0</t>
  </si>
  <si>
    <t>UKONC VODICU-ROZVADEC,ZAP 240</t>
  </si>
  <si>
    <t>M-21.1</t>
  </si>
  <si>
    <t>VODIC CY NN, 16 VOLNE</t>
  </si>
  <si>
    <t>M-21.2</t>
  </si>
  <si>
    <t>VODIC CY NN, 10 VOLNE</t>
  </si>
  <si>
    <t>M-210800526-0</t>
  </si>
  <si>
    <t>VODIC CY NN, 4 VOLNE</t>
  </si>
  <si>
    <t>M-210810005-0</t>
  </si>
  <si>
    <t>KABEL SIL CYKY-CYKYM 750V 5x1,5 VOLNE</t>
  </si>
  <si>
    <t>M-210810018-0</t>
  </si>
  <si>
    <t>KABEL SIL CYKY-CYKYM 750V 7x1,5 VOLNE</t>
  </si>
  <si>
    <t>M-210810006-0</t>
  </si>
  <si>
    <t>KABEL SIL CYKY-CYKYM 750V 3x2,5 VOLNE</t>
  </si>
  <si>
    <t>M-210810016-0</t>
  </si>
  <si>
    <t>KABEL SIL CYKY-CYKYM 750V 5x2,5 VOLNE</t>
  </si>
  <si>
    <t>M-210810017-0</t>
  </si>
  <si>
    <t>KABEL SIL CYKY-CYKYM 750V 3x4 VOLNE</t>
  </si>
  <si>
    <t>M-210810012-0</t>
  </si>
  <si>
    <t>KABEL SIL CYKY-CYKYM 750V 5x6 VOL</t>
  </si>
  <si>
    <t>M-210810013-0</t>
  </si>
  <si>
    <t>KABEL SIL CYKY-CYKYM 750V 5x10 VOL</t>
  </si>
  <si>
    <t>M-210810014-0</t>
  </si>
  <si>
    <t>KABEL SIL CYKY-CYKYM 750V 5x16 VOL</t>
  </si>
  <si>
    <t>M-210810121-0</t>
  </si>
  <si>
    <t>KABEL SIL CYKY 1kV 1x120 VOL</t>
  </si>
  <si>
    <t>CERTIFIKOVANÉ MĚŘENÍ DATOVÉ KABELÁŽE, VČ. PROTOKOLU</t>
  </si>
  <si>
    <t>HZS</t>
  </si>
  <si>
    <t>UČAST NA KD INVESTORA</t>
  </si>
  <si>
    <t>HOD</t>
  </si>
  <si>
    <t>HZS.1</t>
  </si>
  <si>
    <t>PŘEDEPSANÉ ZKOUŠKY, ZAŠKOLENÍ, ZKUŠEBNÍ PROVOZ</t>
  </si>
  <si>
    <t>HZS.2</t>
  </si>
  <si>
    <t>DOPRACOVÁNÍ DÍLČÍCH ČÁSTÍ REALIZAČNÍ DOKUMENTACE</t>
  </si>
  <si>
    <t>HZS.3</t>
  </si>
  <si>
    <t>PROJEKTOVÁ DOKUMENTACE SKUTEČNÉHO PROVEDENÍ STAVBY</t>
  </si>
  <si>
    <t>HZS.4</t>
  </si>
  <si>
    <t>VÝCHOZÍ REVIZE ELEKTRO</t>
  </si>
  <si>
    <t>HZS.5</t>
  </si>
  <si>
    <t>SO-01.5 - GASTRO</t>
  </si>
  <si>
    <t>D1 - NEMOCNICE PRACHATICE KUCHYNĚ 1PP</t>
  </si>
  <si>
    <t>D1</t>
  </si>
  <si>
    <t>NEMOCNICE PRACHATICE KUCHYNĚ 1PP</t>
  </si>
  <si>
    <t>1.1</t>
  </si>
  <si>
    <t>P</t>
  </si>
  <si>
    <t>Poznámka k položce:_x000D_
Poznámka k položce: Ostatní Z</t>
  </si>
  <si>
    <t>1.2</t>
  </si>
  <si>
    <t>Stávající-Pracovní stůl, spodní plná police, zadní lem 40mm 1800x800x900</t>
  </si>
  <si>
    <t>Poznámka k položce:_x000D_
Poznámka k položce: Nerez S</t>
  </si>
  <si>
    <t>1.3</t>
  </si>
  <si>
    <t>Stávající-Pracovní stůl, spodní plná police, zadní lem 40mm 1700x800x900</t>
  </si>
  <si>
    <t>1.4</t>
  </si>
  <si>
    <t>Stávající-Pracovní stůl, spodní plná police, buková pracovní deska, zadní lem 40mm 1500x800x900</t>
  </si>
  <si>
    <t>1.5</t>
  </si>
  <si>
    <t>Stávající-Keramické umyvadlo</t>
  </si>
  <si>
    <t>Poznámka k položce:_x000D_
Poznámka k položce: Ostatní S</t>
  </si>
  <si>
    <t>1.6</t>
  </si>
  <si>
    <t>Stávající-Keramická výlevka</t>
  </si>
  <si>
    <t>1.7</t>
  </si>
  <si>
    <t>Stávající-Pracovní stůl, spodní plná police, zadní lem 40mm 1300x800x900</t>
  </si>
  <si>
    <t>1.8</t>
  </si>
  <si>
    <t>Stávající-Mycí dřez, hloubka dřezu 250mm, zadní lem 40mm 1200x700x900</t>
  </si>
  <si>
    <t>1.9</t>
  </si>
  <si>
    <t>Poznámka k položce:_x000D_
Poznámka k položce: Chlazení Z</t>
  </si>
  <si>
    <t>2.1</t>
  </si>
  <si>
    <t>2.2</t>
  </si>
  <si>
    <t>Stávající-Mycí dvoudřez, hloubka dřezu 250mm, zadní lem 40mm 1400x700x900</t>
  </si>
  <si>
    <t>2.3</t>
  </si>
  <si>
    <t>Stávající-Dřevěný řeznický špalek na maso 600x600x900</t>
  </si>
  <si>
    <t>2.4</t>
  </si>
  <si>
    <t>2.5</t>
  </si>
  <si>
    <t>Stávající-Mlýnek na maso pro střední zátěž</t>
  </si>
  <si>
    <t>2.6</t>
  </si>
  <si>
    <t>2.7</t>
  </si>
  <si>
    <t>2.8</t>
  </si>
  <si>
    <t>Stávající-Pracovní stůl, spodní plná police, buková pracovní deska, zadní lem 40mm 1900x800x900</t>
  </si>
  <si>
    <t>2.9</t>
  </si>
  <si>
    <t>2.12</t>
  </si>
  <si>
    <t>Nové-Podlahová vpusť s nerez roštem 250x250</t>
  </si>
  <si>
    <t>Poznámka k položce:_x000D_
Poznámka k položce: Nerez N</t>
  </si>
  <si>
    <t>3.1</t>
  </si>
  <si>
    <t>Stávající-Regál, 4 police 950x500x2000</t>
  </si>
  <si>
    <t>3.2</t>
  </si>
  <si>
    <t>3.3</t>
  </si>
  <si>
    <t>3.4</t>
  </si>
  <si>
    <t>Stávající-Regál, 4 police 950x450x2000</t>
  </si>
  <si>
    <t>5.1</t>
  </si>
  <si>
    <t>5.2</t>
  </si>
  <si>
    <t>Stávající-Pracovní stůl, spodní plná police, buková pracovní deska, zadní lem 40mm 1600x800x900</t>
  </si>
  <si>
    <t>5.3</t>
  </si>
  <si>
    <t>5.4</t>
  </si>
  <si>
    <t>5.5</t>
  </si>
  <si>
    <t>5.6</t>
  </si>
  <si>
    <t>5.7</t>
  </si>
  <si>
    <t>Stávající-Mycí dřez, hloubka dřezu 250mm, zadní lem 40mm 700x700x900</t>
  </si>
  <si>
    <t>5.9</t>
  </si>
  <si>
    <t>5.10</t>
  </si>
  <si>
    <t>Stávající-Pracovní stůl, spodní plná police, buková pracovní deska, zadní lem 40mm 1800x700x900</t>
  </si>
  <si>
    <t>6.1</t>
  </si>
  <si>
    <t>6.2</t>
  </si>
  <si>
    <t>Poznámka k položce:_x000D_
Poznámka k položce: Varná Z</t>
  </si>
  <si>
    <t>6.3</t>
  </si>
  <si>
    <t>Poznámka k položce:_x000D_
Poznámka k položce: Nerez Z</t>
  </si>
  <si>
    <t>6.4</t>
  </si>
  <si>
    <t>Stávající-Multifunkční pánev 2x79 litrů</t>
  </si>
  <si>
    <t>Poznámka k položce:_x000D_
Poznámka k položce: Varná S</t>
  </si>
  <si>
    <t>6.5</t>
  </si>
  <si>
    <t>Nové-Podlahová vpusť s nerez roštem 400x800</t>
  </si>
  <si>
    <t>6.6</t>
  </si>
  <si>
    <t>6.7</t>
  </si>
  <si>
    <t>Nové-Manipulační vozík na slévání produktů, pro GN 1/1, pro multifunkční pánev nebo kotel, kapacita GN 1/1-200, sklopná držadla</t>
  </si>
  <si>
    <t>6.8</t>
  </si>
  <si>
    <t>6.9</t>
  </si>
  <si>
    <t>6.10</t>
  </si>
  <si>
    <t>6.11</t>
  </si>
  <si>
    <t>Nové-Podlahová vpusť s nerez roštem 600x900</t>
  </si>
  <si>
    <t>6.12</t>
  </si>
  <si>
    <t>6.13</t>
  </si>
  <si>
    <t>Stávající-Pánev 150 litrů_Ambach 9EKB150E 1500x920x900</t>
  </si>
  <si>
    <t>6.14</t>
  </si>
  <si>
    <t>Nové-Podlahová vpusť s nerez roštem 400x1100</t>
  </si>
  <si>
    <t>6.15</t>
  </si>
  <si>
    <t>Nové-Pracovní stůl, spodní plná police, zadní lem 40mm 1400x900x900</t>
  </si>
  <si>
    <t>6.16</t>
  </si>
  <si>
    <t>6.17</t>
  </si>
  <si>
    <t>6.18</t>
  </si>
  <si>
    <t>6.19</t>
  </si>
  <si>
    <t>Nové-Stojánková baterie s otočným ramenem na studenou vodu, minimální průtok 25 l/ min při tlaku 3 bar, napouštěcí výška minimálně 410 mm, délka ramene minimálně 450 mm</t>
  </si>
  <si>
    <t>Poznámka k položce:_x000D_
Poznámka k položce: Ostatní N</t>
  </si>
  <si>
    <t>6.20</t>
  </si>
  <si>
    <t>6.21</t>
  </si>
  <si>
    <t>6.22</t>
  </si>
  <si>
    <t>6.23</t>
  </si>
  <si>
    <t>Nové-Podlahová vpusť s nerez roštem 400x600</t>
  </si>
  <si>
    <t>6.24</t>
  </si>
  <si>
    <t>6.25</t>
  </si>
  <si>
    <t>Stávající-Pracovní stůl, spodní plná police, buková pracovní deska, zadní lem 40mm 1800x800x900</t>
  </si>
  <si>
    <t>6.26</t>
  </si>
  <si>
    <t>6.27</t>
  </si>
  <si>
    <t>6.28</t>
  </si>
  <si>
    <t>6.29</t>
  </si>
  <si>
    <t>6.30</t>
  </si>
  <si>
    <t>6.31</t>
  </si>
  <si>
    <t>6.32</t>
  </si>
  <si>
    <t>6.33</t>
  </si>
  <si>
    <t>6.34</t>
  </si>
  <si>
    <t>6.35</t>
  </si>
  <si>
    <t>6.36</t>
  </si>
  <si>
    <t>6.37</t>
  </si>
  <si>
    <t>Stávající-Mikrovlnná trouba 450x350x320</t>
  </si>
  <si>
    <t>Poznámka k položce:_x000D_
Poznámka k položce: S</t>
  </si>
  <si>
    <t>6.38</t>
  </si>
  <si>
    <t>Stávající-Pracovní stůl, spodní plná police, buková pracovní deska, zadní lem 40mm 1200x800x900</t>
  </si>
  <si>
    <t>6.39</t>
  </si>
  <si>
    <t>6.40</t>
  </si>
  <si>
    <t>Poznámka k položce:_x000D_
Poznámka k položce: Ostatní</t>
  </si>
  <si>
    <t>6.41</t>
  </si>
  <si>
    <t>6.42</t>
  </si>
  <si>
    <t>6.43</t>
  </si>
  <si>
    <t>Nové-Zavážecí vozík pro 20x GN 1/1</t>
  </si>
  <si>
    <t>6.44</t>
  </si>
  <si>
    <t>Stávající-Elektrický konvektomat 20x GN 1/1</t>
  </si>
  <si>
    <t>6.45</t>
  </si>
  <si>
    <t>6.46</t>
  </si>
  <si>
    <t>Stávající-Zavážecí vozík pro 20x GN 1/1</t>
  </si>
  <si>
    <t>6.47</t>
  </si>
  <si>
    <t>6.48</t>
  </si>
  <si>
    <t>6.49</t>
  </si>
  <si>
    <t>6.50</t>
  </si>
  <si>
    <t>6.51</t>
  </si>
  <si>
    <t>7.1</t>
  </si>
  <si>
    <t>7.2</t>
  </si>
  <si>
    <t>Poznámka k položce:_x000D_
Poznámka k položce: Mytí Z</t>
  </si>
  <si>
    <t>7.3</t>
  </si>
  <si>
    <t>Nové-Podlahová vpusť s nerez roštem 200x3000</t>
  </si>
  <si>
    <t>7.4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</si>
  <si>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</si>
  <si>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</si>
  <si>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</si>
  <si>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</si>
  <si>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</si>
  <si>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</si>
  <si>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</si>
  <si>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</si>
  <si>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</si>
  <si>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8.15</t>
  </si>
  <si>
    <t>8.16</t>
  </si>
  <si>
    <t>8.17</t>
  </si>
  <si>
    <t>8.18</t>
  </si>
  <si>
    <t>9.1</t>
  </si>
  <si>
    <t>Stávající-Mycí stroj na provozní nádobí 1435x945x1984</t>
  </si>
  <si>
    <t>Poznámka k položce:_x000D_
Poznámka k položce: Mytí S</t>
  </si>
  <si>
    <t>9.1a</t>
  </si>
  <si>
    <t>9.2</t>
  </si>
  <si>
    <t>Stávající-Mycí stůl 1500x900x900</t>
  </si>
  <si>
    <t>9.2a</t>
  </si>
  <si>
    <t>Stávající-Dřez 600x600x300</t>
  </si>
  <si>
    <t>9.2b</t>
  </si>
  <si>
    <t>Stávající-Stojánková sprcha</t>
  </si>
  <si>
    <t>9.3</t>
  </si>
  <si>
    <t>Stávající-Výlevka</t>
  </si>
  <si>
    <t>9.4</t>
  </si>
  <si>
    <t>Stávající-Regál, 4 police 950x400x2000</t>
  </si>
  <si>
    <t>9.5</t>
  </si>
  <si>
    <t>9.6</t>
  </si>
  <si>
    <t>10.1</t>
  </si>
  <si>
    <t>10.2</t>
  </si>
  <si>
    <t>10.4</t>
  </si>
  <si>
    <t>11.1</t>
  </si>
  <si>
    <t>11.a</t>
  </si>
  <si>
    <t>Nové-Dřez</t>
  </si>
  <si>
    <t>11.b</t>
  </si>
  <si>
    <t>Nové-Páková baterie profi</t>
  </si>
  <si>
    <t>VRN - Vedlejší rozpočtové...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</si>
  <si>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</si>
  <si>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</si>
  <si>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</si>
  <si>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</si>
  <si>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Vedlejší rozpočtové náklady</t>
  </si>
  <si>
    <t>VRN3</t>
  </si>
  <si>
    <t>Zařízení staveniště</t>
  </si>
  <si>
    <t>030001000</t>
  </si>
  <si>
    <t>…</t>
  </si>
  <si>
    <t>https://podminky.urs.cz/item/CS_URS_2025_02/030001000</t>
  </si>
  <si>
    <t>VRN6</t>
  </si>
  <si>
    <t>Územní vlivy</t>
  </si>
  <si>
    <t>060001000</t>
  </si>
  <si>
    <t>https://podminky.urs.cz/item/CS_URS_2025_02/060001000</t>
  </si>
  <si>
    <t>VRN7</t>
  </si>
  <si>
    <t>Provozní vlivy</t>
  </si>
  <si>
    <t>070001000</t>
  </si>
  <si>
    <t>https://podminky.urs.cz/item/CS_URS_2025_02/070001000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</si>
  <si>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</si>
  <si>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</si>
  <si>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</si>
  <si>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</si>
  <si>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</si>
  <si>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</si>
  <si>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</si>
  <si>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</si>
  <si>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</si>
  <si>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</si>
  <si>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</si>
  <si>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</si>
  <si>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</si>
  <si>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</si>
  <si>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</si>
  <si>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</si>
  <si>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</si>
  <si>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</si>
  <si>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</si>
  <si>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</si>
  <si>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</si>
  <si>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</si>
  <si>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</si>
  <si>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</si>
  <si>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</si>
  <si>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</si>
  <si>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</si>
  <si>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</si>
  <si>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</si>
  <si>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</si>
  <si>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</si>
  <si>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</si>
  <si>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</si>
  <si>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</si>
  <si>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</si>
  <si>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</si>
  <si>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</si>
  <si>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</si>
  <si>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</si>
  <si>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</si>
  <si>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</si>
  <si>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</si>
  <si>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</si>
  <si>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</si>
  <si>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</si>
  <si>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</si>
  <si>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</si>
  <si>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</si>
  <si>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</si>
  <si>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</si>
  <si>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</si>
  <si>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</si>
  <si>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</si>
  <si>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</si>
  <si>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</si>
  <si>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</si>
  <si>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</si>
  <si>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</si>
  <si>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</si>
  <si>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</si>
  <si>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</si>
  <si>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</si>
  <si>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</si>
  <si>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</si>
  <si>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</si>
  <si>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</si>
  <si>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</si>
  <si>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</si>
  <si>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</si>
  <si>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</si>
  <si>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</si>
  <si>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</si>
  <si>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</si>
  <si>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</si>
  <si>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</si>
  <si>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</si>
  <si>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</si>
  <si>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</si>
  <si>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</si>
  <si>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</si>
  <si>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</si>
  <si>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</si>
  <si>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</si>
  <si>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</si>
  <si>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</si>
  <si>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</si>
  <si>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</si>
  <si>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</si>
  <si>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</si>
  <si>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</si>
  <si>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</si>
  <si>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</si>
  <si>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</si>
  <si>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</si>
  <si>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</si>
  <si>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</si>
  <si>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</si>
  <si>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</si>
  <si>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</si>
  <si>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</si>
  <si>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</si>
  <si>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</si>
  <si>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</si>
  <si>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</si>
  <si>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</si>
  <si>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</si>
  <si>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</si>
  <si>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</si>
  <si>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</si>
  <si>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</si>
  <si>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</si>
  <si>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</si>
  <si>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</si>
  <si>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</si>
  <si>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</si>
  <si>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</si>
  <si>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</si>
  <si>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</si>
  <si>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</si>
  <si>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</si>
  <si>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</si>
  <si>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</si>
  <si>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</si>
  <si>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</si>
  <si>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</si>
  <si>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</si>
  <si>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</si>
  <si>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</si>
  <si>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</si>
  <si>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</si>
  <si>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</si>
  <si>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</si>
  <si>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</si>
  <si>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</si>
  <si>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</si>
  <si>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</si>
  <si>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</si>
  <si>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</si>
  <si>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</si>
  <si>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</si>
  <si>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</si>
  <si>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</si>
  <si>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</si>
  <si>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</si>
  <si>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</si>
  <si>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</si>
  <si>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</si>
  <si>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</si>
  <si>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</si>
  <si>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</si>
  <si>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</si>
  <si>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</si>
  <si>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</si>
  <si>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</si>
  <si>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</si>
  <si>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</si>
  <si>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</si>
  <si>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</si>
  <si>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</si>
  <si>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</si>
  <si>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</si>
  <si>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</si>
  <si>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</si>
  <si>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</si>
  <si>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</si>
  <si>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</si>
  <si>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</si>
  <si>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</si>
  <si>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</si>
  <si>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</si>
  <si>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</si>
  <si>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</si>
  <si>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</si>
  <si>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</si>
  <si>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</si>
  <si>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</si>
  <si>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</si>
  <si>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</si>
  <si>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</si>
  <si>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</si>
  <si>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</si>
  <si>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</si>
  <si>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</si>
  <si>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</si>
  <si>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</si>
  <si>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Nové-Kombinovaný krouhač zeleniny, kutr min. 5,9l, nerezová kutrovací nádoba, min. 2 druhy otáček 750/1500 ot/min, sada 6ti krouhacích disků, otvor pro plnění krouhače zeleninou 139 cm2, trubicový otvor kruhový průměr 58 mm, krouhací hlava na kostičky, vlnky, strouhání, nudličky, hranolky. Nůž s rovným ostřím pro kutr, stírací zařízení kutru, příkon je maximálně 0,9 kW, rozměry  380x370x670, tolerance rozměrů +-5%, navrhovaná výbava je minimální</t>
  </si>
  <si>
    <t>Nové-Chladicí skříň dvoudvéřová, 2 dveře, nerez opláštění vnitřní a vnější, pro GN 2/1, energetická třída A, klimatická třída 5, hrubý objem cca 1400 litrů, led osvětlení, zámek dveří, digitální displej, příkon je maximálně 0,55 kW, rozměry jsou maximálně 1450x850x2100, navrhovaná je minimální</t>
  </si>
  <si>
    <t xml:space="preserve">Nové-Univerzální robot, kotlík 60/30 litrů,  1x kotlík 60l a 1x 30l včetně vozíku pro kotlík; 1x metla pro kotlík 60l a 1x pro 30l (šlehání smetany, bílků, majonézy apod); 1x hák pro kotlík 60l a 1x pro 30l (hnětení lehkých i těžkých těst); 1x míchač pro kotlík 60l a 1x pro 30l (míchání bramborové kaše a různých krémů). Elektrické ovládání stroje pomocí tlačítek rychlostí, nouzové STOP tlačítko. 3 rychlostní stupně. Spouštění a zvedání kotlíku s motorickým zdvihem, včetně příslušenství (mlýnek na maso, krouhačka zeleniny, mlýnek na mák), uvedený příkon  2,8 kW  je maximální, rozměry 700x1100x1500, tolerance rozměrů +-5%, navrhovaná výbava je minimální </t>
  </si>
  <si>
    <t>Nové-Univerzální robot, kotlík 60/30 litrů,  1x kotlík 60l a 1x 30l včetně vozíku pro kotlík; 1x metla pro kotlík 60l a 1x pro 30l (šlehání smetany, bílků, majonézy apod); 1x hák pro kotlík 60l a 1x pro 30l (hnětení lehkých i těžkých těst); 1x míchač pro kotlík 60l a 1x pro 30l (míchání bramborové kaše a různých krémů). Elektrické ovládání stroje pomocí tlačítek rychlostí, nouzové STOP tlačítko. 3 rychlostní stupně. Spouštění a zvedání kotlíku s motorickým zdvihem, včetně příslušenství (mlýnek na maso, krouhačka zeleniny, mlýnek na mák), příkon 2,8 kW je maximální, rozměry  700x1100x1500, tolerance rozměrů +-5%, navrhovaná výbava je minimální</t>
  </si>
  <si>
    <t>Nové-Kráječ na knedlíky, ruční natahování nožů pomocí páky. Stroj pro krájení všech druhů chlebů, vek a houskových knedlíků pomocí křížového uložení nožů, rozměry 600x750x1100 +-5%, nože součástí nabídky, technologie mazání nožů součástí nabídky, příkon 0,55 kW  je maximální, výbava minimální</t>
  </si>
  <si>
    <t>Nové-Elektrický konvektomat 10x GN 1/1, podstavec se vsuny na GN, podrobná technická specifikace viz. příloha, příkon max 19 kW</t>
  </si>
  <si>
    <t>Nové-Multifunkční pánev 110 litrů, flat provedení, podrobná technická specifikace viz. příloha, příkon 37 kW je maximální</t>
  </si>
  <si>
    <t>Nové-Multifunkční kotel s míchadlem, 150 litrů, podrobná technická specifikace viz. příloha, příkon 28,5 kW je maximální</t>
  </si>
  <si>
    <t>Nové-Indukční plotna, příkon je max 5 kW, technická specifikace viz. příloha</t>
  </si>
  <si>
    <t>Nové-Multifunkční kotel s míchadlem, 80 litrů, podrobná technická specifikace viz. příloha, příkon 22,5 kW je maximální</t>
  </si>
  <si>
    <t>Nové-Multifunkční pánev 2x49 litrů, podrobná technická specifikace viz příloha, příkon max 27,5 kW</t>
  </si>
  <si>
    <t>Nové-Varný blok s indukcemi, pracovní deska 2900x700 mm, tloušťka plechu 2,5mm, podlepená MDF deskou jednostraně laminovanou proti průniku vlhkosti, materiál nerezová ocel AISI 304. Pracovní deska v provedení s oblými hranami s poloměrem 16 mm, pracovní deska výšky 40-50 mm se zpětným ohybem 45° proti zatékání tekutiny, otevřená nerezová podestavba 1450 x 700 mm se spodní policí v hygienickém provedení H1 podle DIN, tak, že v korpusu nejsou viditelné žádné spáry nebo sváry, rozměry 2900x700x900, podrobná technická specifikace viz. příloha</t>
  </si>
  <si>
    <t>Nové-Varný blok (vlastní rozvaděč pro indukce), pracovní deska k oboustraně  přístupným varným blokům, se dvěma protilehlými sraženými předními hranami, pracovní deska tvaru L - rozměry L desky 2700 x 1700 x 1050 x 1000 x 1650 x 700 (vše dle výkredu PDPS) tloušťka plechu 2,5mm, podlepená MDF deskou jednostraně laminovanou proti průniku vlhkosti, materiál nerezová ocel AISI 304. Pracovní deska v provedení s oblými hranami s poloměrem 16 mm, pracovní deska výšky 40-50 mm se zpětným ohybem 45° proti zatékání tekutiny. Rozměry dle výkresové dokumentace, podrobná technická specifikace viz. příloha</t>
  </si>
  <si>
    <t>Nové-Indukční plotna (5kW), příkon max 5 kW, podrobná technická specifikace viz. Příloha</t>
  </si>
  <si>
    <t>Nové-Indukční plotna (7kW), příkon max 7 kW, podrobná technická specifikace viz. Příloha</t>
  </si>
  <si>
    <t>Nové-Šoker 5xGN 1/1, Zchlazování +90°C/+3°C 20 kg za cyklus, zmrazování +90°C/-18°C 14 kg za cyklus, teplotní rozsah -40 až +10°C, elektronický ovládací panel, chladivo R290, sonda pro teplotu jádra, materiál AISI 304, oblé rohy v komoře, vyjímatelné zásuvy, magnetické těstnění dveří, výškově nastavitelné nohy, rozměr komory (šxhxv) 590x340x300 mm (tolerance +- 5%), tloušťka horní desky 40 mm, parametry jsou minimální, rozměry 700x700x850 tolerance rozměrů +-5%, příkon 1 kW je maximální</t>
  </si>
  <si>
    <t>Nové-Univerzální robot, kotlík 60/30 litrů, 1x kotlík 60l a 1x 30l včetně vozíku pro kotlík; 1x metla pro koltík 60l a 1x pro 30l (šlehání smetany, bílků, majonézy apod); 1x hák pro kotlík 60l a 1x pro 30l (hnětení lehkých i těžkých těst); 1x míchač pro kotlík 60l a 1x pro 30l (míchání bramborové kaše a různých krémů). Elektrické ovládání stroje pomocí tlačítek rychlostí, nouzové STOP tlačítko. 3 rychlostní stupně. Spouštění a zvedání kotlíku s motorickým zdvihem, rozměry 700x1100x1500, tolerance rozměrů +-5%, navrhovaná výbava je minimální, příkon 2,8 kW je maximální</t>
  </si>
  <si>
    <t>Nové-Elektrický konvektomat 20x GN 1/1, podrobná technická specifikace viz. příloha, příkon max 38 kW</t>
  </si>
  <si>
    <t xml:space="preserve">Nové-Manipulační vozík na slévání produktů, pro GN 1/1, pro multifunkční pánev nebo kotel, kapacita GN 1/1-200, nosnost 40 kg, hygienická kolečka s aretací, výška zdvihu 400-750 mm, vyrobeno z AISI 304, dotykové ovládání, bezpečnostní rukojeť, bezpečnostní aretace napájecího kabelu, parametry jsou minimální, rozměry 600x800x1000, tolerance rozměrů +-5%, </t>
  </si>
  <si>
    <t>Nové-Centrální změkčovač vody pro konvektomaty, příkon max 0,1 kW</t>
  </si>
  <si>
    <t>Nové-Pás se shozem na podnosy, podrobná technická specifikace viz. příloha, příkon max 3 kW</t>
  </si>
  <si>
    <t>Nové-Pásový mycí stroj, podrobná technická specifikace viz. příloha, příkon max 22,5 kW</t>
  </si>
  <si>
    <t>Nové-Centrální změkčovač vody k myčce, příkon max 0,1 kW</t>
  </si>
  <si>
    <t>Nové-Pojízdná vodní lázeň 3x GN 1/1, teplotu ohřevu je možné regulovat v rozmezí od +30°C až do +95°C, otevřený spodní prostor s policí. spirálový kabel, umístěný na opačné straně než je ovládání, pokrmy v GN je možno ohřívat nasucho bez použití vody nebo ve vodní lázni, každá ohřevná vana má ve spodní části výpustný kohout pro vypouštění vody po ukončení výdeje, 4 otočná kolečka o průměru 125 mm (z toho 2 jsou s brzdou), nerezové madlo, ochrana proti stříkající vodě IPX 5. Materiál: Nerezová ocel CrNi 18/10. Polyamid (PA), parametry jsou minimální, rozměry 1300x700x900, tolerance rozměrů +-5%, příkon 2,1 kW je maximální</t>
  </si>
  <si>
    <t>Nové-Dopravníkový pás, podrobná technická specifikace viz. příloha, příkon pohonu a včetně zásuvek pro vodní lázně a ohřev talířů max 25 kW</t>
  </si>
  <si>
    <t xml:space="preserve">Nové-Banketový vozík vyhřívaný, vyroben z  nerezového materiálu AISI 304, dvouplášťové provedení vč. tepelné izolace, křídlové otevírání dneří v úhlu 270° s aretací, rozsah teploty od max.30 - min. 90°C., konvekční vytápění, včetně zvlhčovací nádobky, regulace teploty a vlhkosti digitálně, čtyři otočná kolečka (2x brzděná), kapacita 15GN 1/1, lisované podélné vsuny s roztečí 75mm, pryžové nárazníky v rozích, parametry jsou minimální, rozměry 600x700x1700, tolerance rozměrů +-5%, příkon 1,3 kW je maximální </t>
  </si>
  <si>
    <t xml:space="preserve">Nové-Pojízdná vodní lázeň 3x GN 1/1, teplotu ohřevu je možné regulovat v rozmezí od +30°C až do +95°C, otevřený spodní prostor s policí. spirálový kabel, umístěný na opačné straně než je ovládání, pokrmy v GN je možno ohřívat nasucho bez použití vody nebo ve vodní lázni, každá ohřevná vana má ve spodní části výpustný kohout pro vypouštění vody po ukončení výdeje, 4 otočná kolečka o průměru 125 mm (z toho 2 jsou s brzdou), nerezové madlo, ochrana proti stříkající vodě IPX 5. Materiál: Nerezová ocel CrNi 18/10. Polyamid (PA), parametry jsou minimální, rozměry 1300x700x900, tolerance rozměrů +-5%, příkon 2,1 kW je maximální </t>
  </si>
  <si>
    <t>Nové-Chladicí stůl dvousekcový celonerezový, 2 dveře, dřez (11.a) nad agregátem, pro GN 1/1, energetická třída A, klimatická třída 5, zadní lem 40mm, 4 nastavitelné nohy, parametry jsou minimální, rozměry  1350x700x900, tolerance rozměrů +-5%, příkon 0,25 kW je maximální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</si>
</sst>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38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763131495" TargetMode="External"/><Relationship Id="rId18" Type="http://schemas.openxmlformats.org/officeDocument/2006/relationships/hyperlink" Target="https://podminky.urs.cz/item/CS_URS_2025_02/767584153" TargetMode="External"/><Relationship Id="rId26" Type="http://schemas.openxmlformats.org/officeDocument/2006/relationships/hyperlink" Target="https://podminky.urs.cz/item/CS_URS_2025_02/771574414" TargetMode="External"/><Relationship Id="rId39" Type="http://schemas.openxmlformats.org/officeDocument/2006/relationships/hyperlink" Target="https://podminky.urs.cz/item/CS_URS_2025_02/781495211" TargetMode="External"/><Relationship Id="rId21" Type="http://schemas.openxmlformats.org/officeDocument/2006/relationships/hyperlink" Target="https://podminky.urs.cz/item/CS_URS_2025_02/771573810" TargetMode="External"/><Relationship Id="rId34" Type="http://schemas.openxmlformats.org/officeDocument/2006/relationships/hyperlink" Target="https://podminky.urs.cz/item/CS_URS_2025_02/781492251" TargetMode="External"/><Relationship Id="rId42" Type="http://schemas.openxmlformats.org/officeDocument/2006/relationships/hyperlink" Target="https://podminky.urs.cz/item/CS_URS_2025_02/784181101" TargetMode="External"/><Relationship Id="rId7" Type="http://schemas.openxmlformats.org/officeDocument/2006/relationships/hyperlink" Target="https://podminky.urs.cz/item/CS_URS_2025_02/997013151" TargetMode="External"/><Relationship Id="rId2" Type="http://schemas.openxmlformats.org/officeDocument/2006/relationships/hyperlink" Target="https://podminky.urs.cz/item/CS_URS_2025_02/342272245" TargetMode="External"/><Relationship Id="rId16" Type="http://schemas.openxmlformats.org/officeDocument/2006/relationships/hyperlink" Target="https://podminky.urs.cz/item/CS_URS_2025_02/763131832" TargetMode="External"/><Relationship Id="rId20" Type="http://schemas.openxmlformats.org/officeDocument/2006/relationships/hyperlink" Target="https://podminky.urs.cz/item/CS_URS_2025_02/771473810" TargetMode="External"/><Relationship Id="rId29" Type="http://schemas.openxmlformats.org/officeDocument/2006/relationships/hyperlink" Target="https://podminky.urs.cz/item/CS_URS_2025_02/771592011" TargetMode="External"/><Relationship Id="rId41" Type="http://schemas.openxmlformats.org/officeDocument/2006/relationships/hyperlink" Target="https://podminky.urs.cz/item/CS_URS_2025_02/784111001" TargetMode="External"/><Relationship Id="rId1" Type="http://schemas.openxmlformats.org/officeDocument/2006/relationships/hyperlink" Target="https://podminky.urs.cz/item/CS_URS_2025_02/311272030" TargetMode="External"/><Relationship Id="rId6" Type="http://schemas.openxmlformats.org/officeDocument/2006/relationships/hyperlink" Target="https://podminky.urs.cz/item/CS_URS_2025_02/952901111" TargetMode="External"/><Relationship Id="rId11" Type="http://schemas.openxmlformats.org/officeDocument/2006/relationships/hyperlink" Target="https://podminky.urs.cz/item/CS_URS_2025_02/997013812" TargetMode="External"/><Relationship Id="rId24" Type="http://schemas.openxmlformats.org/officeDocument/2006/relationships/hyperlink" Target="https://podminky.urs.cz/item/CS_URS_2025_02/771121011" TargetMode="External"/><Relationship Id="rId32" Type="http://schemas.openxmlformats.org/officeDocument/2006/relationships/hyperlink" Target="https://podminky.urs.cz/item/CS_URS_2025_02/781121011" TargetMode="External"/><Relationship Id="rId37" Type="http://schemas.openxmlformats.org/officeDocument/2006/relationships/hyperlink" Target="https://podminky.urs.cz/item/CS_URS_2025_02/781495142" TargetMode="External"/><Relationship Id="rId40" Type="http://schemas.openxmlformats.org/officeDocument/2006/relationships/hyperlink" Target="https://podminky.urs.cz/item/CS_URS_2025_02/998781111" TargetMode="External"/><Relationship Id="rId5" Type="http://schemas.openxmlformats.org/officeDocument/2006/relationships/hyperlink" Target="https://podminky.urs.cz/item/CS_URS_2025_02/949101111" TargetMode="External"/><Relationship Id="rId15" Type="http://schemas.openxmlformats.org/officeDocument/2006/relationships/hyperlink" Target="https://podminky.urs.cz/item/CS_URS_2025_02/763131766" TargetMode="External"/><Relationship Id="rId23" Type="http://schemas.openxmlformats.org/officeDocument/2006/relationships/hyperlink" Target="https://podminky.urs.cz/item/CS_URS_2025_02/771121026" TargetMode="External"/><Relationship Id="rId28" Type="http://schemas.openxmlformats.org/officeDocument/2006/relationships/hyperlink" Target="https://podminky.urs.cz/item/CS_URS_2025_02/771591115" TargetMode="External"/><Relationship Id="rId36" Type="http://schemas.openxmlformats.org/officeDocument/2006/relationships/hyperlink" Target="https://podminky.urs.cz/item/CS_URS_2025_02/781495141" TargetMode="External"/><Relationship Id="rId10" Type="http://schemas.openxmlformats.org/officeDocument/2006/relationships/hyperlink" Target="https://podminky.urs.cz/item/CS_URS_2025_02/997013867" TargetMode="External"/><Relationship Id="rId19" Type="http://schemas.openxmlformats.org/officeDocument/2006/relationships/hyperlink" Target="https://podminky.urs.cz/item/CS_URS_2025_02/998767111" TargetMode="External"/><Relationship Id="rId31" Type="http://schemas.openxmlformats.org/officeDocument/2006/relationships/hyperlink" Target="https://podminky.urs.cz/item/CS_URS_2025_02/781111011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odminky.urs.cz/item/CS_URS_2025_02/632452411" TargetMode="External"/><Relationship Id="rId9" Type="http://schemas.openxmlformats.org/officeDocument/2006/relationships/hyperlink" Target="https://podminky.urs.cz/item/CS_URS_2025_02/997013509" TargetMode="External"/><Relationship Id="rId14" Type="http://schemas.openxmlformats.org/officeDocument/2006/relationships/hyperlink" Target="https://podminky.urs.cz/item/CS_URS_2025_02/763131714" TargetMode="External"/><Relationship Id="rId22" Type="http://schemas.openxmlformats.org/officeDocument/2006/relationships/hyperlink" Target="https://podminky.urs.cz/item/CS_URS_2025_02/771111011" TargetMode="External"/><Relationship Id="rId27" Type="http://schemas.openxmlformats.org/officeDocument/2006/relationships/hyperlink" Target="https://podminky.urs.cz/item/CS_URS_2025_02/771474113" TargetMode="External"/><Relationship Id="rId30" Type="http://schemas.openxmlformats.org/officeDocument/2006/relationships/hyperlink" Target="https://podminky.urs.cz/item/CS_URS_2025_02/998771111" TargetMode="External"/><Relationship Id="rId35" Type="http://schemas.openxmlformats.org/officeDocument/2006/relationships/hyperlink" Target="https://podminky.urs.cz/item/CS_URS_2025_02/781495115" TargetMode="External"/><Relationship Id="rId43" Type="http://schemas.openxmlformats.org/officeDocument/2006/relationships/hyperlink" Target="https://podminky.urs.cz/item/CS_URS_2025_02/784211101" TargetMode="External"/><Relationship Id="rId8" Type="http://schemas.openxmlformats.org/officeDocument/2006/relationships/hyperlink" Target="https://podminky.urs.cz/item/CS_URS_2025_02/997013501" TargetMode="External"/><Relationship Id="rId3" Type="http://schemas.openxmlformats.org/officeDocument/2006/relationships/hyperlink" Target="https://podminky.urs.cz/item/CS_URS_2025_02/342291121" TargetMode="External"/><Relationship Id="rId12" Type="http://schemas.openxmlformats.org/officeDocument/2006/relationships/hyperlink" Target="https://podminky.urs.cz/item/CS_URS_2025_02/998011008" TargetMode="External"/><Relationship Id="rId17" Type="http://schemas.openxmlformats.org/officeDocument/2006/relationships/hyperlink" Target="https://podminky.urs.cz/item/CS_URS_2025_02/998763321" TargetMode="External"/><Relationship Id="rId25" Type="http://schemas.openxmlformats.org/officeDocument/2006/relationships/hyperlink" Target="https://podminky.urs.cz/item/CS_URS_2025_02/771151022" TargetMode="External"/><Relationship Id="rId33" Type="http://schemas.openxmlformats.org/officeDocument/2006/relationships/hyperlink" Target="https://podminky.urs.cz/item/CS_URS_2025_02/781472214" TargetMode="External"/><Relationship Id="rId38" Type="http://schemas.openxmlformats.org/officeDocument/2006/relationships/hyperlink" Target="https://podminky.urs.cz/item/CS_URS_2025_02/78149514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070001000" TargetMode="External"/><Relationship Id="rId2" Type="http://schemas.openxmlformats.org/officeDocument/2006/relationships/hyperlink" Target="https://podminky.urs.cz/item/CS_URS_2025_02/060001000" TargetMode="External"/><Relationship Id="rId1" Type="http://schemas.openxmlformats.org/officeDocument/2006/relationships/hyperlink" Target="https://podminky.urs.cz/item/CS_URS_2025_02/030001000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workbookViewId="0"/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7" customHeight="1"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S2" s="17" t="s">
        <v>6</v>
      </c>
      <c r="BT2" s="17" t="s">
        <v>7</v>
      </c>
    </row>
    <row r="3" spans="1:74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304" t="s">
        <v>14</v>
      </c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R5" s="20"/>
      <c r="BE5" s="301" t="s">
        <v>15</v>
      </c>
      <c r="BS5" s="17" t="s">
        <v>6</v>
      </c>
    </row>
    <row r="6" spans="1:74" ht="37" customHeight="1">
      <c r="B6" s="20"/>
      <c r="D6" s="26" t="s">
        <v>16</v>
      </c>
      <c r="K6" s="305" t="s">
        <v>17</v>
      </c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R6" s="20"/>
      <c r="BE6" s="302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302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302"/>
      <c r="BS8" s="17" t="s">
        <v>6</v>
      </c>
    </row>
    <row r="9" spans="1:74" ht="14.4" customHeight="1">
      <c r="B9" s="20"/>
      <c r="AR9" s="20"/>
      <c r="BE9" s="302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302"/>
      <c r="BS10" s="17" t="s">
        <v>6</v>
      </c>
    </row>
    <row r="11" spans="1:74" ht="18.5" customHeight="1">
      <c r="B11" s="20"/>
      <c r="E11" s="25" t="s">
        <v>27</v>
      </c>
      <c r="AK11" s="27" t="s">
        <v>28</v>
      </c>
      <c r="AN11" s="25" t="s">
        <v>19</v>
      </c>
      <c r="AR11" s="20"/>
      <c r="BE11" s="302"/>
      <c r="BS11" s="17" t="s">
        <v>6</v>
      </c>
    </row>
    <row r="12" spans="1:74" ht="7" customHeight="1">
      <c r="B12" s="20"/>
      <c r="AR12" s="20"/>
      <c r="BE12" s="302"/>
      <c r="BS12" s="17" t="s">
        <v>6</v>
      </c>
    </row>
    <row r="13" spans="1:74" ht="12" customHeight="1">
      <c r="B13" s="20"/>
      <c r="D13" s="27" t="s">
        <v>29</v>
      </c>
      <c r="AK13" s="27" t="s">
        <v>26</v>
      </c>
      <c r="AN13" s="29" t="s">
        <v>30</v>
      </c>
      <c r="AR13" s="20"/>
      <c r="BE13" s="302"/>
      <c r="BS13" s="17" t="s">
        <v>6</v>
      </c>
    </row>
    <row r="14" spans="1:74" ht="12.5">
      <c r="B14" s="20"/>
      <c r="E14" s="306" t="s">
        <v>30</v>
      </c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27" t="s">
        <v>28</v>
      </c>
      <c r="AN14" s="29" t="s">
        <v>30</v>
      </c>
      <c r="AR14" s="20"/>
      <c r="BE14" s="302"/>
      <c r="BS14" s="17" t="s">
        <v>6</v>
      </c>
    </row>
    <row r="15" spans="1:74" ht="7" customHeight="1">
      <c r="B15" s="20"/>
      <c r="AR15" s="20"/>
      <c r="BE15" s="302"/>
      <c r="BS15" s="17" t="s">
        <v>4</v>
      </c>
    </row>
    <row r="16" spans="1:74" ht="12" customHeight="1">
      <c r="B16" s="20"/>
      <c r="D16" s="27" t="s">
        <v>31</v>
      </c>
      <c r="AK16" s="27" t="s">
        <v>26</v>
      </c>
      <c r="AN16" s="25" t="s">
        <v>19</v>
      </c>
      <c r="AR16" s="20"/>
      <c r="BE16" s="302"/>
      <c r="BS16" s="17" t="s">
        <v>4</v>
      </c>
    </row>
    <row r="17" spans="2:71" ht="18.5" customHeight="1">
      <c r="B17" s="20"/>
      <c r="E17" s="25" t="s">
        <v>32</v>
      </c>
      <c r="AK17" s="27" t="s">
        <v>28</v>
      </c>
      <c r="AN17" s="25" t="s">
        <v>19</v>
      </c>
      <c r="AR17" s="20"/>
      <c r="BE17" s="302"/>
      <c r="BS17" s="17" t="s">
        <v>33</v>
      </c>
    </row>
    <row r="18" spans="2:71" ht="7" customHeight="1">
      <c r="B18" s="20"/>
      <c r="AR18" s="20"/>
      <c r="BE18" s="302"/>
      <c r="BS18" s="17" t="s">
        <v>6</v>
      </c>
    </row>
    <row r="19" spans="2:71" ht="12" customHeight="1">
      <c r="B19" s="20"/>
      <c r="D19" s="27" t="s">
        <v>34</v>
      </c>
      <c r="AK19" s="27" t="s">
        <v>26</v>
      </c>
      <c r="AN19" s="25" t="s">
        <v>19</v>
      </c>
      <c r="AR19" s="20"/>
      <c r="BE19" s="302"/>
      <c r="BS19" s="17" t="s">
        <v>6</v>
      </c>
    </row>
    <row r="20" spans="2:71" ht="18.5" customHeight="1">
      <c r="B20" s="20"/>
      <c r="E20" s="25" t="s">
        <v>35</v>
      </c>
      <c r="AK20" s="27" t="s">
        <v>28</v>
      </c>
      <c r="AN20" s="25" t="s">
        <v>19</v>
      </c>
      <c r="AR20" s="20"/>
      <c r="BE20" s="302"/>
      <c r="BS20" s="17" t="s">
        <v>4</v>
      </c>
    </row>
    <row r="21" spans="2:71" ht="7" customHeight="1">
      <c r="B21" s="20"/>
      <c r="AR21" s="20"/>
      <c r="BE21" s="302"/>
    </row>
    <row r="22" spans="2:71" ht="12" customHeight="1">
      <c r="B22" s="20"/>
      <c r="D22" s="27" t="s">
        <v>36</v>
      </c>
      <c r="AR22" s="20"/>
      <c r="BE22" s="302"/>
    </row>
    <row r="23" spans="2:71" ht="47.25" customHeight="1">
      <c r="B23" s="20"/>
      <c r="E23" s="308" t="s">
        <v>37</v>
      </c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R23" s="20"/>
      <c r="BE23" s="302"/>
    </row>
    <row r="24" spans="2:71" ht="7" customHeight="1">
      <c r="B24" s="20"/>
      <c r="AR24" s="20"/>
      <c r="BE24" s="302"/>
    </row>
    <row r="25" spans="2:71" ht="7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302"/>
    </row>
    <row r="26" spans="2:71" s="1" customFormat="1" ht="25.9" customHeight="1">
      <c r="B26" s="32"/>
      <c r="D26" s="33" t="s">
        <v>38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93">
        <f>ROUND(AG54,2)</f>
        <v>0</v>
      </c>
      <c r="AL26" s="294"/>
      <c r="AM26" s="294"/>
      <c r="AN26" s="294"/>
      <c r="AO26" s="294"/>
      <c r="AR26" s="32"/>
      <c r="BE26" s="302"/>
    </row>
    <row r="27" spans="2:71" s="1" customFormat="1" ht="7" customHeight="1">
      <c r="B27" s="32"/>
      <c r="AR27" s="32"/>
      <c r="BE27" s="302"/>
    </row>
    <row r="28" spans="2:71" s="1" customFormat="1" ht="12.5">
      <c r="B28" s="32"/>
      <c r="L28" s="295" t="s">
        <v>39</v>
      </c>
      <c r="M28" s="295"/>
      <c r="N28" s="295"/>
      <c r="O28" s="295"/>
      <c r="P28" s="295"/>
      <c r="W28" s="295" t="s">
        <v>40</v>
      </c>
      <c r="X28" s="295"/>
      <c r="Y28" s="295"/>
      <c r="Z28" s="295"/>
      <c r="AA28" s="295"/>
      <c r="AB28" s="295"/>
      <c r="AC28" s="295"/>
      <c r="AD28" s="295"/>
      <c r="AE28" s="295"/>
      <c r="AK28" s="295" t="s">
        <v>41</v>
      </c>
      <c r="AL28" s="295"/>
      <c r="AM28" s="295"/>
      <c r="AN28" s="295"/>
      <c r="AO28" s="295"/>
      <c r="AR28" s="32"/>
      <c r="BE28" s="302"/>
    </row>
    <row r="29" spans="2:71" s="2" customFormat="1" ht="14.4" customHeight="1">
      <c r="B29" s="36"/>
      <c r="D29" s="27" t="s">
        <v>42</v>
      </c>
      <c r="F29" s="27" t="s">
        <v>43</v>
      </c>
      <c r="L29" s="289">
        <v>0.21</v>
      </c>
      <c r="M29" s="288"/>
      <c r="N29" s="288"/>
      <c r="O29" s="288"/>
      <c r="P29" s="288"/>
      <c r="W29" s="287">
        <f>ROUND(AZ54, 2)</f>
        <v>0</v>
      </c>
      <c r="X29" s="288"/>
      <c r="Y29" s="288"/>
      <c r="Z29" s="288"/>
      <c r="AA29" s="288"/>
      <c r="AB29" s="288"/>
      <c r="AC29" s="288"/>
      <c r="AD29" s="288"/>
      <c r="AE29" s="288"/>
      <c r="AK29" s="287">
        <f>ROUND(AV54, 2)</f>
        <v>0</v>
      </c>
      <c r="AL29" s="288"/>
      <c r="AM29" s="288"/>
      <c r="AN29" s="288"/>
      <c r="AO29" s="288"/>
      <c r="AR29" s="36"/>
      <c r="BE29" s="303"/>
    </row>
    <row r="30" spans="2:71" s="2" customFormat="1" ht="14.4" customHeight="1">
      <c r="B30" s="36"/>
      <c r="F30" s="27" t="s">
        <v>44</v>
      </c>
      <c r="L30" s="289">
        <v>0.12</v>
      </c>
      <c r="M30" s="288"/>
      <c r="N30" s="288"/>
      <c r="O30" s="288"/>
      <c r="P30" s="288"/>
      <c r="W30" s="287">
        <f>ROUND(BA54, 2)</f>
        <v>0</v>
      </c>
      <c r="X30" s="288"/>
      <c r="Y30" s="288"/>
      <c r="Z30" s="288"/>
      <c r="AA30" s="288"/>
      <c r="AB30" s="288"/>
      <c r="AC30" s="288"/>
      <c r="AD30" s="288"/>
      <c r="AE30" s="288"/>
      <c r="AK30" s="287">
        <f>ROUND(AW54, 2)</f>
        <v>0</v>
      </c>
      <c r="AL30" s="288"/>
      <c r="AM30" s="288"/>
      <c r="AN30" s="288"/>
      <c r="AO30" s="288"/>
      <c r="AR30" s="36"/>
      <c r="BE30" s="303"/>
    </row>
    <row r="31" spans="2:71" s="2" customFormat="1" ht="14.4" hidden="1" customHeight="1">
      <c r="B31" s="36"/>
      <c r="F31" s="27" t="s">
        <v>45</v>
      </c>
      <c r="L31" s="289">
        <v>0.21</v>
      </c>
      <c r="M31" s="288"/>
      <c r="N31" s="288"/>
      <c r="O31" s="288"/>
      <c r="P31" s="288"/>
      <c r="W31" s="287">
        <f>ROUND(BB54, 2)</f>
        <v>0</v>
      </c>
      <c r="X31" s="288"/>
      <c r="Y31" s="288"/>
      <c r="Z31" s="288"/>
      <c r="AA31" s="288"/>
      <c r="AB31" s="288"/>
      <c r="AC31" s="288"/>
      <c r="AD31" s="288"/>
      <c r="AE31" s="288"/>
      <c r="AK31" s="287">
        <v>0</v>
      </c>
      <c r="AL31" s="288"/>
      <c r="AM31" s="288"/>
      <c r="AN31" s="288"/>
      <c r="AO31" s="288"/>
      <c r="AR31" s="36"/>
      <c r="BE31" s="303"/>
    </row>
    <row r="32" spans="2:71" s="2" customFormat="1" ht="14.4" hidden="1" customHeight="1">
      <c r="B32" s="36"/>
      <c r="F32" s="27" t="s">
        <v>46</v>
      </c>
      <c r="L32" s="289">
        <v>0.12</v>
      </c>
      <c r="M32" s="288"/>
      <c r="N32" s="288"/>
      <c r="O32" s="288"/>
      <c r="P32" s="288"/>
      <c r="W32" s="287">
        <f>ROUND(BC54, 2)</f>
        <v>0</v>
      </c>
      <c r="X32" s="288"/>
      <c r="Y32" s="288"/>
      <c r="Z32" s="288"/>
      <c r="AA32" s="288"/>
      <c r="AB32" s="288"/>
      <c r="AC32" s="288"/>
      <c r="AD32" s="288"/>
      <c r="AE32" s="288"/>
      <c r="AK32" s="287">
        <v>0</v>
      </c>
      <c r="AL32" s="288"/>
      <c r="AM32" s="288"/>
      <c r="AN32" s="288"/>
      <c r="AO32" s="288"/>
      <c r="AR32" s="36"/>
      <c r="BE32" s="303"/>
    </row>
    <row r="33" spans="2:44" s="2" customFormat="1" ht="14.4" hidden="1" customHeight="1">
      <c r="B33" s="36"/>
      <c r="F33" s="27" t="s">
        <v>47</v>
      </c>
      <c r="L33" s="289">
        <v>0</v>
      </c>
      <c r="M33" s="288"/>
      <c r="N33" s="288"/>
      <c r="O33" s="288"/>
      <c r="P33" s="288"/>
      <c r="W33" s="287">
        <f>ROUND(BD54, 2)</f>
        <v>0</v>
      </c>
      <c r="X33" s="288"/>
      <c r="Y33" s="288"/>
      <c r="Z33" s="288"/>
      <c r="AA33" s="288"/>
      <c r="AB33" s="288"/>
      <c r="AC33" s="288"/>
      <c r="AD33" s="288"/>
      <c r="AE33" s="288"/>
      <c r="AK33" s="287">
        <v>0</v>
      </c>
      <c r="AL33" s="288"/>
      <c r="AM33" s="288"/>
      <c r="AN33" s="288"/>
      <c r="AO33" s="288"/>
      <c r="AR33" s="36"/>
    </row>
    <row r="34" spans="2:44" s="1" customFormat="1" ht="7" customHeight="1">
      <c r="B34" s="32"/>
      <c r="AR34" s="32"/>
    </row>
    <row r="35" spans="2:44" s="1" customFormat="1" ht="25.9" customHeight="1">
      <c r="B35" s="32"/>
      <c r="C35" s="37"/>
      <c r="D35" s="38" t="s">
        <v>48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49</v>
      </c>
      <c r="U35" s="39"/>
      <c r="V35" s="39"/>
      <c r="W35" s="39"/>
      <c r="X35" s="300" t="s">
        <v>50</v>
      </c>
      <c r="Y35" s="298"/>
      <c r="Z35" s="298"/>
      <c r="AA35" s="298"/>
      <c r="AB35" s="298"/>
      <c r="AC35" s="39"/>
      <c r="AD35" s="39"/>
      <c r="AE35" s="39"/>
      <c r="AF35" s="39"/>
      <c r="AG35" s="39"/>
      <c r="AH35" s="39"/>
      <c r="AI35" s="39"/>
      <c r="AJ35" s="39"/>
      <c r="AK35" s="297">
        <f>SUM(AK26:AK33)</f>
        <v>0</v>
      </c>
      <c r="AL35" s="298"/>
      <c r="AM35" s="298"/>
      <c r="AN35" s="298"/>
      <c r="AO35" s="299"/>
      <c r="AP35" s="37"/>
      <c r="AQ35" s="37"/>
      <c r="AR35" s="32"/>
    </row>
    <row r="36" spans="2:44" s="1" customFormat="1" ht="7" customHeight="1">
      <c r="B36" s="32"/>
      <c r="AR36" s="32"/>
    </row>
    <row r="37" spans="2:44" s="1" customFormat="1" ht="7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7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5" customHeight="1">
      <c r="B42" s="32"/>
      <c r="C42" s="21" t="s">
        <v>51</v>
      </c>
      <c r="AR42" s="32"/>
    </row>
    <row r="43" spans="2:44" s="1" customFormat="1" ht="7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333-2025</v>
      </c>
      <c r="AR44" s="45"/>
    </row>
    <row r="45" spans="2:44" s="4" customFormat="1" ht="37" customHeight="1">
      <c r="B45" s="46"/>
      <c r="C45" s="47" t="s">
        <v>16</v>
      </c>
      <c r="L45" s="290" t="str">
        <f>K6</f>
        <v>Nemocnice Prachatice, snížení energetické náročnosti kuchyně</v>
      </c>
      <c r="M45" s="291"/>
      <c r="N45" s="291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291"/>
      <c r="AB45" s="291"/>
      <c r="AC45" s="291"/>
      <c r="AD45" s="291"/>
      <c r="AE45" s="291"/>
      <c r="AF45" s="291"/>
      <c r="AG45" s="291"/>
      <c r="AH45" s="291"/>
      <c r="AI45" s="291"/>
      <c r="AJ45" s="291"/>
      <c r="AK45" s="291"/>
      <c r="AL45" s="291"/>
      <c r="AM45" s="291"/>
      <c r="AN45" s="291"/>
      <c r="AO45" s="291"/>
      <c r="AR45" s="46"/>
    </row>
    <row r="46" spans="2:44" s="1" customFormat="1" ht="7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k.ú. Prachatice</v>
      </c>
      <c r="AI47" s="27" t="s">
        <v>23</v>
      </c>
      <c r="AM47" s="292" t="str">
        <f>IF(AN8= "","",AN8)</f>
        <v>27. 1. 2026</v>
      </c>
      <c r="AN47" s="292"/>
      <c r="AR47" s="32"/>
    </row>
    <row r="48" spans="2:44" s="1" customFormat="1" ht="7" customHeight="1">
      <c r="B48" s="32"/>
      <c r="AR48" s="32"/>
    </row>
    <row r="49" spans="1:91" s="1" customFormat="1" ht="25.65" customHeight="1">
      <c r="B49" s="32"/>
      <c r="C49" s="27" t="s">
        <v>25</v>
      </c>
      <c r="L49" s="3" t="str">
        <f>IF(E11= "","",E11)</f>
        <v>NEMOCNICE PRACHATICE, A.S.</v>
      </c>
      <c r="AI49" s="27" t="s">
        <v>31</v>
      </c>
      <c r="AM49" s="276" t="str">
        <f>IF(E17="","",E17)</f>
        <v>AGROPROJEKT Jihlava, spol. s r.o.</v>
      </c>
      <c r="AN49" s="277"/>
      <c r="AO49" s="277"/>
      <c r="AP49" s="277"/>
      <c r="AR49" s="32"/>
      <c r="AS49" s="272" t="s">
        <v>52</v>
      </c>
      <c r="AT49" s="273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76" t="str">
        <f>IF(E20="","",E20)</f>
        <v>Ing. Barbora Kubelková</v>
      </c>
      <c r="AN50" s="277"/>
      <c r="AO50" s="277"/>
      <c r="AP50" s="277"/>
      <c r="AR50" s="32"/>
      <c r="AS50" s="274"/>
      <c r="AT50" s="275"/>
      <c r="BD50" s="53"/>
    </row>
    <row r="51" spans="1:91" s="1" customFormat="1" ht="10.75" customHeight="1">
      <c r="B51" s="32"/>
      <c r="AR51" s="32"/>
      <c r="AS51" s="274"/>
      <c r="AT51" s="275"/>
      <c r="BD51" s="53"/>
    </row>
    <row r="52" spans="1:91" s="1" customFormat="1" ht="29.25" customHeight="1">
      <c r="B52" s="32"/>
      <c r="C52" s="278" t="s">
        <v>53</v>
      </c>
      <c r="D52" s="279"/>
      <c r="E52" s="279"/>
      <c r="F52" s="279"/>
      <c r="G52" s="279"/>
      <c r="H52" s="54"/>
      <c r="I52" s="281" t="s">
        <v>54</v>
      </c>
      <c r="J52" s="279"/>
      <c r="K52" s="279"/>
      <c r="L52" s="279"/>
      <c r="M52" s="279"/>
      <c r="N52" s="279"/>
      <c r="O52" s="279"/>
      <c r="P52" s="279"/>
      <c r="Q52" s="279"/>
      <c r="R52" s="279"/>
      <c r="S52" s="279"/>
      <c r="T52" s="279"/>
      <c r="U52" s="279"/>
      <c r="V52" s="279"/>
      <c r="W52" s="279"/>
      <c r="X52" s="279"/>
      <c r="Y52" s="279"/>
      <c r="Z52" s="279"/>
      <c r="AA52" s="279"/>
      <c r="AB52" s="279"/>
      <c r="AC52" s="279"/>
      <c r="AD52" s="279"/>
      <c r="AE52" s="279"/>
      <c r="AF52" s="279"/>
      <c r="AG52" s="280" t="s">
        <v>55</v>
      </c>
      <c r="AH52" s="279"/>
      <c r="AI52" s="279"/>
      <c r="AJ52" s="279"/>
      <c r="AK52" s="279"/>
      <c r="AL52" s="279"/>
      <c r="AM52" s="279"/>
      <c r="AN52" s="281" t="s">
        <v>56</v>
      </c>
      <c r="AO52" s="279"/>
      <c r="AP52" s="279"/>
      <c r="AQ52" s="55" t="s">
        <v>57</v>
      </c>
      <c r="AR52" s="32"/>
      <c r="AS52" s="56" t="s">
        <v>58</v>
      </c>
      <c r="AT52" s="57" t="s">
        <v>59</v>
      </c>
      <c r="AU52" s="57" t="s">
        <v>60</v>
      </c>
      <c r="AV52" s="57" t="s">
        <v>61</v>
      </c>
      <c r="AW52" s="57" t="s">
        <v>62</v>
      </c>
      <c r="AX52" s="57" t="s">
        <v>63</v>
      </c>
      <c r="AY52" s="57" t="s">
        <v>64</v>
      </c>
      <c r="AZ52" s="57" t="s">
        <v>65</v>
      </c>
      <c r="BA52" s="57" t="s">
        <v>66</v>
      </c>
      <c r="BB52" s="57" t="s">
        <v>67</v>
      </c>
      <c r="BC52" s="57" t="s">
        <v>68</v>
      </c>
      <c r="BD52" s="58" t="s">
        <v>69</v>
      </c>
    </row>
    <row r="53" spans="1:91" s="1" customFormat="1" ht="10.75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70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5">
        <f>ROUND(SUM(AG55:AG61),2)</f>
        <v>0</v>
      </c>
      <c r="AH54" s="285"/>
      <c r="AI54" s="285"/>
      <c r="AJ54" s="285"/>
      <c r="AK54" s="285"/>
      <c r="AL54" s="285"/>
      <c r="AM54" s="285"/>
      <c r="AN54" s="286">
        <f t="shared" ref="AN54:AN61" si="0">SUM(AG54,AT54)</f>
        <v>0</v>
      </c>
      <c r="AO54" s="286"/>
      <c r="AP54" s="286"/>
      <c r="AQ54" s="64" t="s">
        <v>19</v>
      </c>
      <c r="AR54" s="60"/>
      <c r="AS54" s="65">
        <f>ROUND(SUM(AS55:AS61),2)</f>
        <v>0</v>
      </c>
      <c r="AT54" s="66">
        <f t="shared" ref="AT54:AT61" si="1">ROUND(SUM(AV54:AW54),2)</f>
        <v>0</v>
      </c>
      <c r="AU54" s="67">
        <f>ROUND(SUM(AU55:AU61),5)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ROUND(SUM(AZ55:AZ61),2)</f>
        <v>0</v>
      </c>
      <c r="BA54" s="66">
        <f>ROUND(SUM(BA55:BA61),2)</f>
        <v>0</v>
      </c>
      <c r="BB54" s="66">
        <f>ROUND(SUM(BB55:BB61),2)</f>
        <v>0</v>
      </c>
      <c r="BC54" s="66">
        <f>ROUND(SUM(BC55:BC61),2)</f>
        <v>0</v>
      </c>
      <c r="BD54" s="68">
        <f>ROUND(SUM(BD55:BD61),2)</f>
        <v>0</v>
      </c>
      <c r="BS54" s="69" t="s">
        <v>71</v>
      </c>
      <c r="BT54" s="69" t="s">
        <v>72</v>
      </c>
      <c r="BU54" s="70" t="s">
        <v>73</v>
      </c>
      <c r="BV54" s="69" t="s">
        <v>74</v>
      </c>
      <c r="BW54" s="69" t="s">
        <v>5</v>
      </c>
      <c r="BX54" s="69" t="s">
        <v>75</v>
      </c>
      <c r="CL54" s="69" t="s">
        <v>19</v>
      </c>
    </row>
    <row r="55" spans="1:91" s="6" customFormat="1" ht="16.5" customHeight="1">
      <c r="A55" s="71" t="s">
        <v>76</v>
      </c>
      <c r="B55" s="72"/>
      <c r="C55" s="73"/>
      <c r="D55" s="282" t="s">
        <v>77</v>
      </c>
      <c r="E55" s="282"/>
      <c r="F55" s="282"/>
      <c r="G55" s="282"/>
      <c r="H55" s="282"/>
      <c r="I55" s="74"/>
      <c r="J55" s="282" t="s">
        <v>78</v>
      </c>
      <c r="K55" s="282"/>
      <c r="L55" s="282"/>
      <c r="M55" s="282"/>
      <c r="N55" s="282"/>
      <c r="O55" s="282"/>
      <c r="P55" s="282"/>
      <c r="Q55" s="282"/>
      <c r="R55" s="282"/>
      <c r="S55" s="282"/>
      <c r="T55" s="282"/>
      <c r="U55" s="282"/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3">
        <f>'01 - ASŘ'!J30</f>
        <v>0</v>
      </c>
      <c r="AH55" s="284"/>
      <c r="AI55" s="284"/>
      <c r="AJ55" s="284"/>
      <c r="AK55" s="284"/>
      <c r="AL55" s="284"/>
      <c r="AM55" s="284"/>
      <c r="AN55" s="283">
        <f t="shared" si="0"/>
        <v>0</v>
      </c>
      <c r="AO55" s="284"/>
      <c r="AP55" s="284"/>
      <c r="AQ55" s="75" t="s">
        <v>79</v>
      </c>
      <c r="AR55" s="72"/>
      <c r="AS55" s="76">
        <v>0</v>
      </c>
      <c r="AT55" s="77">
        <f t="shared" si="1"/>
        <v>0</v>
      </c>
      <c r="AU55" s="78">
        <f>'01 - ASŘ'!P91</f>
        <v>0</v>
      </c>
      <c r="AV55" s="77">
        <f>'01 - ASŘ'!J33</f>
        <v>0</v>
      </c>
      <c r="AW55" s="77">
        <f>'01 - ASŘ'!J34</f>
        <v>0</v>
      </c>
      <c r="AX55" s="77">
        <f>'01 - ASŘ'!J35</f>
        <v>0</v>
      </c>
      <c r="AY55" s="77">
        <f>'01 - ASŘ'!J36</f>
        <v>0</v>
      </c>
      <c r="AZ55" s="77">
        <f>'01 - ASŘ'!F33</f>
        <v>0</v>
      </c>
      <c r="BA55" s="77">
        <f>'01 - ASŘ'!F34</f>
        <v>0</v>
      </c>
      <c r="BB55" s="77">
        <f>'01 - ASŘ'!F35</f>
        <v>0</v>
      </c>
      <c r="BC55" s="77">
        <f>'01 - ASŘ'!F36</f>
        <v>0</v>
      </c>
      <c r="BD55" s="79">
        <f>'01 - ASŘ'!F37</f>
        <v>0</v>
      </c>
      <c r="BT55" s="80" t="s">
        <v>80</v>
      </c>
      <c r="BV55" s="80" t="s">
        <v>74</v>
      </c>
      <c r="BW55" s="80" t="s">
        <v>81</v>
      </c>
      <c r="BX55" s="80" t="s">
        <v>5</v>
      </c>
      <c r="CL55" s="80" t="s">
        <v>19</v>
      </c>
      <c r="CM55" s="80" t="s">
        <v>82</v>
      </c>
    </row>
    <row r="56" spans="1:91" s="6" customFormat="1" ht="16.5" customHeight="1">
      <c r="A56" s="71" t="s">
        <v>76</v>
      </c>
      <c r="B56" s="72"/>
      <c r="C56" s="73"/>
      <c r="D56" s="282" t="s">
        <v>83</v>
      </c>
      <c r="E56" s="282"/>
      <c r="F56" s="282"/>
      <c r="G56" s="282"/>
      <c r="H56" s="282"/>
      <c r="I56" s="74"/>
      <c r="J56" s="282" t="s">
        <v>84</v>
      </c>
      <c r="K56" s="282"/>
      <c r="L56" s="282"/>
      <c r="M56" s="282"/>
      <c r="N56" s="282"/>
      <c r="O56" s="282"/>
      <c r="P56" s="282"/>
      <c r="Q56" s="282"/>
      <c r="R56" s="282"/>
      <c r="S56" s="282"/>
      <c r="T56" s="282"/>
      <c r="U56" s="282"/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3">
        <f>'SO-01.1 - Vytápění'!J30</f>
        <v>0</v>
      </c>
      <c r="AH56" s="284"/>
      <c r="AI56" s="284"/>
      <c r="AJ56" s="284"/>
      <c r="AK56" s="284"/>
      <c r="AL56" s="284"/>
      <c r="AM56" s="284"/>
      <c r="AN56" s="283">
        <f t="shared" si="0"/>
        <v>0</v>
      </c>
      <c r="AO56" s="284"/>
      <c r="AP56" s="284"/>
      <c r="AQ56" s="75" t="s">
        <v>79</v>
      </c>
      <c r="AR56" s="72"/>
      <c r="AS56" s="76">
        <v>0</v>
      </c>
      <c r="AT56" s="77">
        <f t="shared" si="1"/>
        <v>0</v>
      </c>
      <c r="AU56" s="78">
        <f>'SO-01.1 - Vytápění'!P92</f>
        <v>0</v>
      </c>
      <c r="AV56" s="77">
        <f>'SO-01.1 - Vytápění'!J33</f>
        <v>0</v>
      </c>
      <c r="AW56" s="77">
        <f>'SO-01.1 - Vytápění'!J34</f>
        <v>0</v>
      </c>
      <c r="AX56" s="77">
        <f>'SO-01.1 - Vytápění'!J35</f>
        <v>0</v>
      </c>
      <c r="AY56" s="77">
        <f>'SO-01.1 - Vytápění'!J36</f>
        <v>0</v>
      </c>
      <c r="AZ56" s="77">
        <f>'SO-01.1 - Vytápění'!F33</f>
        <v>0</v>
      </c>
      <c r="BA56" s="77">
        <f>'SO-01.1 - Vytápění'!F34</f>
        <v>0</v>
      </c>
      <c r="BB56" s="77">
        <f>'SO-01.1 - Vytápění'!F35</f>
        <v>0</v>
      </c>
      <c r="BC56" s="77">
        <f>'SO-01.1 - Vytápění'!F36</f>
        <v>0</v>
      </c>
      <c r="BD56" s="79">
        <f>'SO-01.1 - Vytápění'!F37</f>
        <v>0</v>
      </c>
      <c r="BT56" s="80" t="s">
        <v>80</v>
      </c>
      <c r="BV56" s="80" t="s">
        <v>74</v>
      </c>
      <c r="BW56" s="80" t="s">
        <v>85</v>
      </c>
      <c r="BX56" s="80" t="s">
        <v>5</v>
      </c>
      <c r="CL56" s="80" t="s">
        <v>19</v>
      </c>
      <c r="CM56" s="80" t="s">
        <v>82</v>
      </c>
    </row>
    <row r="57" spans="1:91" s="6" customFormat="1" ht="16.5" customHeight="1">
      <c r="A57" s="71" t="s">
        <v>76</v>
      </c>
      <c r="B57" s="72"/>
      <c r="C57" s="73"/>
      <c r="D57" s="282" t="s">
        <v>86</v>
      </c>
      <c r="E57" s="282"/>
      <c r="F57" s="282"/>
      <c r="G57" s="282"/>
      <c r="H57" s="282"/>
      <c r="I57" s="74"/>
      <c r="J57" s="282" t="s">
        <v>87</v>
      </c>
      <c r="K57" s="282"/>
      <c r="L57" s="282"/>
      <c r="M57" s="282"/>
      <c r="N57" s="282"/>
      <c r="O57" s="282"/>
      <c r="P57" s="282"/>
      <c r="Q57" s="282"/>
      <c r="R57" s="282"/>
      <c r="S57" s="282"/>
      <c r="T57" s="282"/>
      <c r="U57" s="282"/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3">
        <f>'SO-01.2 - ZTI'!J30</f>
        <v>0</v>
      </c>
      <c r="AH57" s="284"/>
      <c r="AI57" s="284"/>
      <c r="AJ57" s="284"/>
      <c r="AK57" s="284"/>
      <c r="AL57" s="284"/>
      <c r="AM57" s="284"/>
      <c r="AN57" s="283">
        <f t="shared" si="0"/>
        <v>0</v>
      </c>
      <c r="AO57" s="284"/>
      <c r="AP57" s="284"/>
      <c r="AQ57" s="75" t="s">
        <v>79</v>
      </c>
      <c r="AR57" s="72"/>
      <c r="AS57" s="76">
        <v>0</v>
      </c>
      <c r="AT57" s="77">
        <f t="shared" si="1"/>
        <v>0</v>
      </c>
      <c r="AU57" s="78">
        <f>'SO-01.2 - ZTI'!P93</f>
        <v>0</v>
      </c>
      <c r="AV57" s="77">
        <f>'SO-01.2 - ZTI'!J33</f>
        <v>0</v>
      </c>
      <c r="AW57" s="77">
        <f>'SO-01.2 - ZTI'!J34</f>
        <v>0</v>
      </c>
      <c r="AX57" s="77">
        <f>'SO-01.2 - ZTI'!J35</f>
        <v>0</v>
      </c>
      <c r="AY57" s="77">
        <f>'SO-01.2 - ZTI'!J36</f>
        <v>0</v>
      </c>
      <c r="AZ57" s="77">
        <f>'SO-01.2 - ZTI'!F33</f>
        <v>0</v>
      </c>
      <c r="BA57" s="77">
        <f>'SO-01.2 - ZTI'!F34</f>
        <v>0</v>
      </c>
      <c r="BB57" s="77">
        <f>'SO-01.2 - ZTI'!F35</f>
        <v>0</v>
      </c>
      <c r="BC57" s="77">
        <f>'SO-01.2 - ZTI'!F36</f>
        <v>0</v>
      </c>
      <c r="BD57" s="79">
        <f>'SO-01.2 - ZTI'!F37</f>
        <v>0</v>
      </c>
      <c r="BT57" s="80" t="s">
        <v>80</v>
      </c>
      <c r="BV57" s="80" t="s">
        <v>74</v>
      </c>
      <c r="BW57" s="80" t="s">
        <v>88</v>
      </c>
      <c r="BX57" s="80" t="s">
        <v>5</v>
      </c>
      <c r="CL57" s="80" t="s">
        <v>19</v>
      </c>
      <c r="CM57" s="80" t="s">
        <v>82</v>
      </c>
    </row>
    <row r="58" spans="1:91" s="6" customFormat="1" ht="16.5" customHeight="1">
      <c r="A58" s="71" t="s">
        <v>76</v>
      </c>
      <c r="B58" s="72"/>
      <c r="C58" s="73"/>
      <c r="D58" s="282" t="s">
        <v>89</v>
      </c>
      <c r="E58" s="282"/>
      <c r="F58" s="282"/>
      <c r="G58" s="282"/>
      <c r="H58" s="282"/>
      <c r="I58" s="74"/>
      <c r="J58" s="282" t="s">
        <v>90</v>
      </c>
      <c r="K58" s="282"/>
      <c r="L58" s="282"/>
      <c r="M58" s="282"/>
      <c r="N58" s="282"/>
      <c r="O58" s="282"/>
      <c r="P58" s="282"/>
      <c r="Q58" s="282"/>
      <c r="R58" s="282"/>
      <c r="S58" s="282"/>
      <c r="T58" s="282"/>
      <c r="U58" s="282"/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3">
        <f>'SO-01.3 - VZT'!J30</f>
        <v>0</v>
      </c>
      <c r="AH58" s="284"/>
      <c r="AI58" s="284"/>
      <c r="AJ58" s="284"/>
      <c r="AK58" s="284"/>
      <c r="AL58" s="284"/>
      <c r="AM58" s="284"/>
      <c r="AN58" s="283">
        <f t="shared" si="0"/>
        <v>0</v>
      </c>
      <c r="AO58" s="284"/>
      <c r="AP58" s="284"/>
      <c r="AQ58" s="75" t="s">
        <v>79</v>
      </c>
      <c r="AR58" s="72"/>
      <c r="AS58" s="76">
        <v>0</v>
      </c>
      <c r="AT58" s="77">
        <f t="shared" si="1"/>
        <v>0</v>
      </c>
      <c r="AU58" s="78">
        <f>'SO-01.3 - VZT'!P105</f>
        <v>0</v>
      </c>
      <c r="AV58" s="77">
        <f>'SO-01.3 - VZT'!J33</f>
        <v>0</v>
      </c>
      <c r="AW58" s="77">
        <f>'SO-01.3 - VZT'!J34</f>
        <v>0</v>
      </c>
      <c r="AX58" s="77">
        <f>'SO-01.3 - VZT'!J35</f>
        <v>0</v>
      </c>
      <c r="AY58" s="77">
        <f>'SO-01.3 - VZT'!J36</f>
        <v>0</v>
      </c>
      <c r="AZ58" s="77">
        <f>'SO-01.3 - VZT'!F33</f>
        <v>0</v>
      </c>
      <c r="BA58" s="77">
        <f>'SO-01.3 - VZT'!F34</f>
        <v>0</v>
      </c>
      <c r="BB58" s="77">
        <f>'SO-01.3 - VZT'!F35</f>
        <v>0</v>
      </c>
      <c r="BC58" s="77">
        <f>'SO-01.3 - VZT'!F36</f>
        <v>0</v>
      </c>
      <c r="BD58" s="79">
        <f>'SO-01.3 - VZT'!F37</f>
        <v>0</v>
      </c>
      <c r="BT58" s="80" t="s">
        <v>80</v>
      </c>
      <c r="BV58" s="80" t="s">
        <v>74</v>
      </c>
      <c r="BW58" s="80" t="s">
        <v>91</v>
      </c>
      <c r="BX58" s="80" t="s">
        <v>5</v>
      </c>
      <c r="CL58" s="80" t="s">
        <v>19</v>
      </c>
      <c r="CM58" s="80" t="s">
        <v>82</v>
      </c>
    </row>
    <row r="59" spans="1:91" s="6" customFormat="1" ht="16.5" customHeight="1">
      <c r="A59" s="71" t="s">
        <v>76</v>
      </c>
      <c r="B59" s="72"/>
      <c r="C59" s="73"/>
      <c r="D59" s="282" t="s">
        <v>92</v>
      </c>
      <c r="E59" s="282"/>
      <c r="F59" s="282"/>
      <c r="G59" s="282"/>
      <c r="H59" s="282"/>
      <c r="I59" s="74"/>
      <c r="J59" s="282" t="s">
        <v>93</v>
      </c>
      <c r="K59" s="282"/>
      <c r="L59" s="282"/>
      <c r="M59" s="282"/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3">
        <f>'SO-01.4 - SILNOPROUD'!J30</f>
        <v>0</v>
      </c>
      <c r="AH59" s="284"/>
      <c r="AI59" s="284"/>
      <c r="AJ59" s="284"/>
      <c r="AK59" s="284"/>
      <c r="AL59" s="284"/>
      <c r="AM59" s="284"/>
      <c r="AN59" s="283">
        <f t="shared" si="0"/>
        <v>0</v>
      </c>
      <c r="AO59" s="284"/>
      <c r="AP59" s="284"/>
      <c r="AQ59" s="75" t="s">
        <v>79</v>
      </c>
      <c r="AR59" s="72"/>
      <c r="AS59" s="76">
        <v>0</v>
      </c>
      <c r="AT59" s="77">
        <f t="shared" si="1"/>
        <v>0</v>
      </c>
      <c r="AU59" s="78">
        <f>'SO-01.4 - SILNOPROUD'!P80</f>
        <v>0</v>
      </c>
      <c r="AV59" s="77">
        <f>'SO-01.4 - SILNOPROUD'!J33</f>
        <v>0</v>
      </c>
      <c r="AW59" s="77">
        <f>'SO-01.4 - SILNOPROUD'!J34</f>
        <v>0</v>
      </c>
      <c r="AX59" s="77">
        <f>'SO-01.4 - SILNOPROUD'!J35</f>
        <v>0</v>
      </c>
      <c r="AY59" s="77">
        <f>'SO-01.4 - SILNOPROUD'!J36</f>
        <v>0</v>
      </c>
      <c r="AZ59" s="77">
        <f>'SO-01.4 - SILNOPROUD'!F33</f>
        <v>0</v>
      </c>
      <c r="BA59" s="77">
        <f>'SO-01.4 - SILNOPROUD'!F34</f>
        <v>0</v>
      </c>
      <c r="BB59" s="77">
        <f>'SO-01.4 - SILNOPROUD'!F35</f>
        <v>0</v>
      </c>
      <c r="BC59" s="77">
        <f>'SO-01.4 - SILNOPROUD'!F36</f>
        <v>0</v>
      </c>
      <c r="BD59" s="79">
        <f>'SO-01.4 - SILNOPROUD'!F37</f>
        <v>0</v>
      </c>
      <c r="BT59" s="80" t="s">
        <v>80</v>
      </c>
      <c r="BV59" s="80" t="s">
        <v>74</v>
      </c>
      <c r="BW59" s="80" t="s">
        <v>94</v>
      </c>
      <c r="BX59" s="80" t="s">
        <v>5</v>
      </c>
      <c r="CL59" s="80" t="s">
        <v>19</v>
      </c>
      <c r="CM59" s="80" t="s">
        <v>82</v>
      </c>
    </row>
    <row r="60" spans="1:91" s="6" customFormat="1" ht="16.5" customHeight="1">
      <c r="A60" s="71" t="s">
        <v>76</v>
      </c>
      <c r="B60" s="72"/>
      <c r="C60" s="73"/>
      <c r="D60" s="282" t="s">
        <v>95</v>
      </c>
      <c r="E60" s="282"/>
      <c r="F60" s="282"/>
      <c r="G60" s="282"/>
      <c r="H60" s="282"/>
      <c r="I60" s="74"/>
      <c r="J60" s="282" t="s">
        <v>96</v>
      </c>
      <c r="K60" s="282"/>
      <c r="L60" s="282"/>
      <c r="M60" s="282"/>
      <c r="N60" s="282"/>
      <c r="O60" s="282"/>
      <c r="P60" s="282"/>
      <c r="Q60" s="282"/>
      <c r="R60" s="282"/>
      <c r="S60" s="282"/>
      <c r="T60" s="282"/>
      <c r="U60" s="282"/>
      <c r="V60" s="282"/>
      <c r="W60" s="282"/>
      <c r="X60" s="282"/>
      <c r="Y60" s="282"/>
      <c r="Z60" s="282"/>
      <c r="AA60" s="282"/>
      <c r="AB60" s="282"/>
      <c r="AC60" s="282"/>
      <c r="AD60" s="282"/>
      <c r="AE60" s="282"/>
      <c r="AF60" s="282"/>
      <c r="AG60" s="283">
        <f>'SO-01.5 - GASTRO'!J30</f>
        <v>0</v>
      </c>
      <c r="AH60" s="284"/>
      <c r="AI60" s="284"/>
      <c r="AJ60" s="284"/>
      <c r="AK60" s="284"/>
      <c r="AL60" s="284"/>
      <c r="AM60" s="284"/>
      <c r="AN60" s="283">
        <f t="shared" si="0"/>
        <v>0</v>
      </c>
      <c r="AO60" s="284"/>
      <c r="AP60" s="284"/>
      <c r="AQ60" s="75" t="s">
        <v>79</v>
      </c>
      <c r="AR60" s="72"/>
      <c r="AS60" s="76">
        <v>0</v>
      </c>
      <c r="AT60" s="77">
        <f t="shared" si="1"/>
        <v>0</v>
      </c>
      <c r="AU60" s="78">
        <f>'SO-01.5 - GASTRO'!P80</f>
        <v>0</v>
      </c>
      <c r="AV60" s="77">
        <f>'SO-01.5 - GASTRO'!J33</f>
        <v>0</v>
      </c>
      <c r="AW60" s="77">
        <f>'SO-01.5 - GASTRO'!J34</f>
        <v>0</v>
      </c>
      <c r="AX60" s="77">
        <f>'SO-01.5 - GASTRO'!J35</f>
        <v>0</v>
      </c>
      <c r="AY60" s="77">
        <f>'SO-01.5 - GASTRO'!J36</f>
        <v>0</v>
      </c>
      <c r="AZ60" s="77">
        <f>'SO-01.5 - GASTRO'!F33</f>
        <v>0</v>
      </c>
      <c r="BA60" s="77">
        <f>'SO-01.5 - GASTRO'!F34</f>
        <v>0</v>
      </c>
      <c r="BB60" s="77">
        <f>'SO-01.5 - GASTRO'!F35</f>
        <v>0</v>
      </c>
      <c r="BC60" s="77">
        <f>'SO-01.5 - GASTRO'!F36</f>
        <v>0</v>
      </c>
      <c r="BD60" s="79">
        <f>'SO-01.5 - GASTRO'!F37</f>
        <v>0</v>
      </c>
      <c r="BT60" s="80" t="s">
        <v>80</v>
      </c>
      <c r="BV60" s="80" t="s">
        <v>74</v>
      </c>
      <c r="BW60" s="80" t="s">
        <v>97</v>
      </c>
      <c r="BX60" s="80" t="s">
        <v>5</v>
      </c>
      <c r="CL60" s="80" t="s">
        <v>19</v>
      </c>
      <c r="CM60" s="80" t="s">
        <v>82</v>
      </c>
    </row>
    <row r="61" spans="1:91" s="6" customFormat="1" ht="16.5" customHeight="1">
      <c r="A61" s="71" t="s">
        <v>76</v>
      </c>
      <c r="B61" s="72"/>
      <c r="C61" s="73"/>
      <c r="D61" s="282" t="s">
        <v>98</v>
      </c>
      <c r="E61" s="282"/>
      <c r="F61" s="282"/>
      <c r="G61" s="282"/>
      <c r="H61" s="282"/>
      <c r="I61" s="74"/>
      <c r="J61" s="282" t="s">
        <v>99</v>
      </c>
      <c r="K61" s="282"/>
      <c r="L61" s="282"/>
      <c r="M61" s="282"/>
      <c r="N61" s="282"/>
      <c r="O61" s="282"/>
      <c r="P61" s="282"/>
      <c r="Q61" s="282"/>
      <c r="R61" s="282"/>
      <c r="S61" s="282"/>
      <c r="T61" s="282"/>
      <c r="U61" s="282"/>
      <c r="V61" s="282"/>
      <c r="W61" s="282"/>
      <c r="X61" s="282"/>
      <c r="Y61" s="282"/>
      <c r="Z61" s="282"/>
      <c r="AA61" s="282"/>
      <c r="AB61" s="282"/>
      <c r="AC61" s="282"/>
      <c r="AD61" s="282"/>
      <c r="AE61" s="282"/>
      <c r="AF61" s="282"/>
      <c r="AG61" s="283">
        <f>'VRN - Vedlejší rozpočtové...'!J30</f>
        <v>0</v>
      </c>
      <c r="AH61" s="284"/>
      <c r="AI61" s="284"/>
      <c r="AJ61" s="284"/>
      <c r="AK61" s="284"/>
      <c r="AL61" s="284"/>
      <c r="AM61" s="284"/>
      <c r="AN61" s="283">
        <f t="shared" si="0"/>
        <v>0</v>
      </c>
      <c r="AO61" s="284"/>
      <c r="AP61" s="284"/>
      <c r="AQ61" s="75" t="s">
        <v>79</v>
      </c>
      <c r="AR61" s="72"/>
      <c r="AS61" s="81">
        <v>0</v>
      </c>
      <c r="AT61" s="82">
        <f t="shared" si="1"/>
        <v>0</v>
      </c>
      <c r="AU61" s="83">
        <f>'VRN - Vedlejší rozpočtové...'!P83</f>
        <v>0</v>
      </c>
      <c r="AV61" s="82">
        <f>'VRN - Vedlejší rozpočtové...'!J33</f>
        <v>0</v>
      </c>
      <c r="AW61" s="82">
        <f>'VRN - Vedlejší rozpočtové...'!J34</f>
        <v>0</v>
      </c>
      <c r="AX61" s="82">
        <f>'VRN - Vedlejší rozpočtové...'!J35</f>
        <v>0</v>
      </c>
      <c r="AY61" s="82">
        <f>'VRN - Vedlejší rozpočtové...'!J36</f>
        <v>0</v>
      </c>
      <c r="AZ61" s="82">
        <f>'VRN - Vedlejší rozpočtové...'!F33</f>
        <v>0</v>
      </c>
      <c r="BA61" s="82">
        <f>'VRN - Vedlejší rozpočtové...'!F34</f>
        <v>0</v>
      </c>
      <c r="BB61" s="82">
        <f>'VRN - Vedlejší rozpočtové...'!F35</f>
        <v>0</v>
      </c>
      <c r="BC61" s="82">
        <f>'VRN - Vedlejší rozpočtové...'!F36</f>
        <v>0</v>
      </c>
      <c r="BD61" s="84">
        <f>'VRN - Vedlejší rozpočtové...'!F37</f>
        <v>0</v>
      </c>
      <c r="BT61" s="80" t="s">
        <v>80</v>
      </c>
      <c r="BV61" s="80" t="s">
        <v>74</v>
      </c>
      <c r="BW61" s="80" t="s">
        <v>100</v>
      </c>
      <c r="BX61" s="80" t="s">
        <v>5</v>
      </c>
      <c r="CL61" s="80" t="s">
        <v>19</v>
      </c>
      <c r="CM61" s="80" t="s">
        <v>82</v>
      </c>
    </row>
    <row r="62" spans="1:91" s="1" customFormat="1" ht="30" customHeight="1">
      <c r="B62" s="32"/>
      <c r="AR62" s="32"/>
    </row>
    <row r="63" spans="1:91" s="1" customFormat="1" ht="7" customHeight="1"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32"/>
    </row>
  </sheetData>
  <sheetProtection algorithmName="SHA-512" hashValue="8+GoyB4+dkpavzQHchRqB3Z8OhjSua7z+KiAB4g58b/xdBEWvHSw3iPyIpRbXTAmIpK6a/cjuqwBhoBjY5iD6w==" saltValue="RxjufBG3IhRssDuJrP5cCmplvmcn3eyFxnIpIIlODCxOt96BXqELmVUfiWu5zOujfq6GvQPQbn+LUDc8C+c6Zg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AN58:AP58"/>
    <mergeCell ref="AG58:AM58"/>
    <mergeCell ref="J56:AF56"/>
    <mergeCell ref="L45:AO45"/>
    <mergeCell ref="AM47:AN47"/>
    <mergeCell ref="AM49:AP49"/>
    <mergeCell ref="D60:H60"/>
    <mergeCell ref="J60:AF60"/>
    <mergeCell ref="AN61:AP61"/>
    <mergeCell ref="AG61:AM61"/>
    <mergeCell ref="D61:H61"/>
    <mergeCell ref="J61:AF61"/>
    <mergeCell ref="D58:H58"/>
    <mergeCell ref="J58:AF58"/>
    <mergeCell ref="AN59:AP59"/>
    <mergeCell ref="AG59:AM59"/>
    <mergeCell ref="D59:H59"/>
    <mergeCell ref="J59:AF59"/>
    <mergeCell ref="D56:H56"/>
    <mergeCell ref="AG56:AM56"/>
    <mergeCell ref="AN56:AP56"/>
    <mergeCell ref="AN57:AP57"/>
    <mergeCell ref="D57:H57"/>
    <mergeCell ref="J57:AF57"/>
    <mergeCell ref="AG57:AM57"/>
    <mergeCell ref="D55:H55"/>
    <mergeCell ref="AG55:AM55"/>
    <mergeCell ref="J55:AF55"/>
    <mergeCell ref="AN55:AP55"/>
    <mergeCell ref="AG54:AM54"/>
    <mergeCell ref="AN54:AP54"/>
    <mergeCell ref="AS49:AT51"/>
    <mergeCell ref="AM50:AP50"/>
    <mergeCell ref="C52:G52"/>
    <mergeCell ref="AG52:AM52"/>
    <mergeCell ref="I52:AF52"/>
    <mergeCell ref="AN52:AP52"/>
  </mergeCells>
  <hyperlinks>
    <hyperlink ref="A55" location="'01 - ASŘ'!C2" display="/" xr:uid="{00000000-0004-0000-0000-000000000000}"/>
    <hyperlink ref="A56" location="'SO-01.1 - Vytápění'!C2" display="/" xr:uid="{00000000-0004-0000-0000-000001000000}"/>
    <hyperlink ref="A57" location="'SO-01.2 - ZTI'!C2" display="/" xr:uid="{00000000-0004-0000-0000-000002000000}"/>
    <hyperlink ref="A58" location="'SO-01.3 - VZT'!C2" display="/" xr:uid="{00000000-0004-0000-0000-000003000000}"/>
    <hyperlink ref="A59" location="'SO-01.4 - SILNOPROUD'!C2" display="/" xr:uid="{00000000-0004-0000-0000-000004000000}"/>
    <hyperlink ref="A60" location="'SO-01.5 - GASTRO'!C2" display="/" xr:uid="{00000000-0004-0000-0000-000005000000}"/>
    <hyperlink ref="A61" location="'VRN - Vedlejší rozpočtové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05"/>
  <sheetViews>
    <sheetView showGridLines="0" workbookViewId="0"/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7" t="s">
        <v>81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5" customHeight="1">
      <c r="B4" s="20"/>
      <c r="D4" s="21" t="s">
        <v>101</v>
      </c>
      <c r="L4" s="20"/>
      <c r="M4" s="85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0" t="str">
        <f>'Rekapitulace stavby'!K6</f>
        <v>Nemocnice Prachatice, snížení energetické náročnosti kuchyně</v>
      </c>
      <c r="F7" s="311"/>
      <c r="G7" s="311"/>
      <c r="H7" s="311"/>
      <c r="L7" s="20"/>
    </row>
    <row r="8" spans="2:46" s="1" customFormat="1" ht="12" customHeight="1">
      <c r="B8" s="32"/>
      <c r="D8" s="27" t="s">
        <v>102</v>
      </c>
      <c r="L8" s="32"/>
    </row>
    <row r="9" spans="2:46" s="1" customFormat="1" ht="16.5" customHeight="1">
      <c r="B9" s="32"/>
      <c r="E9" s="290" t="s">
        <v>103</v>
      </c>
      <c r="F9" s="309"/>
      <c r="G9" s="309"/>
      <c r="H9" s="30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27. 1. 2026</v>
      </c>
      <c r="L12" s="32"/>
    </row>
    <row r="13" spans="2:46" s="1" customFormat="1" ht="10.75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2" t="str">
        <f>'Rekapitulace stavby'!E14</f>
        <v>Vyplň údaj</v>
      </c>
      <c r="F18" s="304"/>
      <c r="G18" s="304"/>
      <c r="H18" s="304"/>
      <c r="I18" s="27" t="s">
        <v>28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Ing. Barbora Kubelková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308" t="s">
        <v>19</v>
      </c>
      <c r="F27" s="308"/>
      <c r="G27" s="308"/>
      <c r="H27" s="308"/>
      <c r="L27" s="86"/>
    </row>
    <row r="28" spans="2:12" s="1" customFormat="1" ht="7" customHeight="1">
      <c r="B28" s="32"/>
      <c r="L28" s="32"/>
    </row>
    <row r="29" spans="2:12" s="1" customFormat="1" ht="7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4" customHeight="1">
      <c r="B30" s="32"/>
      <c r="D30" s="87" t="s">
        <v>38</v>
      </c>
      <c r="J30" s="63">
        <f>ROUND(J91, 2)</f>
        <v>0</v>
      </c>
      <c r="L30" s="32"/>
    </row>
    <row r="31" spans="2:12" s="1" customFormat="1" ht="7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2" t="s">
        <v>42</v>
      </c>
      <c r="E33" s="27" t="s">
        <v>43</v>
      </c>
      <c r="F33" s="88">
        <f>ROUND((SUM(BE91:BE304)),  2)</f>
        <v>0</v>
      </c>
      <c r="I33" s="89">
        <v>0.21</v>
      </c>
      <c r="J33" s="88">
        <f>ROUND(((SUM(BE91:BE304))*I33),  2)</f>
        <v>0</v>
      </c>
      <c r="L33" s="32"/>
    </row>
    <row r="34" spans="2:12" s="1" customFormat="1" ht="14.4" customHeight="1">
      <c r="B34" s="32"/>
      <c r="E34" s="27" t="s">
        <v>44</v>
      </c>
      <c r="F34" s="88">
        <f>ROUND((SUM(BF91:BF304)),  2)</f>
        <v>0</v>
      </c>
      <c r="I34" s="89">
        <v>0.12</v>
      </c>
      <c r="J34" s="88">
        <f>ROUND(((SUM(BF91:BF304))*I34),  2)</f>
        <v>0</v>
      </c>
      <c r="L34" s="32"/>
    </row>
    <row r="35" spans="2:12" s="1" customFormat="1" ht="14.4" hidden="1" customHeight="1">
      <c r="B35" s="32"/>
      <c r="E35" s="27" t="s">
        <v>45</v>
      </c>
      <c r="F35" s="88">
        <f>ROUND((SUM(BG91:BG304)),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88">
        <f>ROUND((SUM(BH91:BH304)),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88">
        <f>ROUND((SUM(BI91:BI304)),  2)</f>
        <v>0</v>
      </c>
      <c r="I37" s="89">
        <v>0</v>
      </c>
      <c r="J37" s="8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7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5" customHeight="1">
      <c r="B45" s="32"/>
      <c r="C45" s="21" t="s">
        <v>104</v>
      </c>
      <c r="L45" s="32"/>
    </row>
    <row r="46" spans="2:12" s="1" customFormat="1" ht="7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0" t="str">
        <f>E7</f>
        <v>Nemocnice Prachatice, snížení energetické náročnosti kuchyně</v>
      </c>
      <c r="F48" s="311"/>
      <c r="G48" s="311"/>
      <c r="H48" s="311"/>
      <c r="L48" s="32"/>
    </row>
    <row r="49" spans="2:47" s="1" customFormat="1" ht="12" customHeight="1">
      <c r="B49" s="32"/>
      <c r="C49" s="27" t="s">
        <v>102</v>
      </c>
      <c r="L49" s="32"/>
    </row>
    <row r="50" spans="2:47" s="1" customFormat="1" ht="16.5" customHeight="1">
      <c r="B50" s="32"/>
      <c r="E50" s="290" t="str">
        <f>E9</f>
        <v>01 - ASŘ</v>
      </c>
      <c r="F50" s="309"/>
      <c r="G50" s="309"/>
      <c r="H50" s="309"/>
      <c r="L50" s="32"/>
    </row>
    <row r="51" spans="2:47" s="1" customFormat="1" ht="7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k.ú. Prachatice</v>
      </c>
      <c r="I52" s="27" t="s">
        <v>23</v>
      </c>
      <c r="J52" s="49" t="str">
        <f>IF(J12="","",J12)</f>
        <v>27. 1. 2026</v>
      </c>
      <c r="L52" s="32"/>
    </row>
    <row r="53" spans="2:47" s="1" customFormat="1" ht="7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>NEMOCNICE PRACHATICE, A.S.</v>
      </c>
      <c r="I54" s="27" t="s">
        <v>31</v>
      </c>
      <c r="J54" s="30" t="str">
        <f>E21</f>
        <v>AGROPROJEKT Jihlava, spol. s r.o.</v>
      </c>
      <c r="L54" s="32"/>
    </row>
    <row r="55" spans="2:47" s="1" customFormat="1" ht="25.6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Ing. Barbora Kubelková</v>
      </c>
      <c r="L55" s="32"/>
    </row>
    <row r="56" spans="2:47" s="1" customFormat="1" ht="10.25" customHeight="1">
      <c r="B56" s="32"/>
      <c r="L56" s="32"/>
    </row>
    <row r="57" spans="2:47" s="1" customFormat="1" ht="29.25" customHeight="1">
      <c r="B57" s="32"/>
      <c r="C57" s="96" t="s">
        <v>105</v>
      </c>
      <c r="D57" s="90"/>
      <c r="E57" s="90"/>
      <c r="F57" s="90"/>
      <c r="G57" s="90"/>
      <c r="H57" s="90"/>
      <c r="I57" s="90"/>
      <c r="J57" s="97" t="s">
        <v>106</v>
      </c>
      <c r="K57" s="90"/>
      <c r="L57" s="32"/>
    </row>
    <row r="58" spans="2:47" s="1" customFormat="1" ht="10.25" customHeight="1">
      <c r="B58" s="32"/>
      <c r="L58" s="32"/>
    </row>
    <row r="59" spans="2:47" s="1" customFormat="1" ht="22.75" customHeight="1">
      <c r="B59" s="32"/>
      <c r="C59" s="98" t="s">
        <v>70</v>
      </c>
      <c r="J59" s="63">
        <f>J91</f>
        <v>0</v>
      </c>
      <c r="L59" s="32"/>
      <c r="AU59" s="17" t="s">
        <v>107</v>
      </c>
    </row>
    <row r="60" spans="2:47" s="8" customFormat="1" ht="25" customHeight="1">
      <c r="B60" s="99"/>
      <c r="D60" s="100" t="s">
        <v>108</v>
      </c>
      <c r="E60" s="101"/>
      <c r="F60" s="101"/>
      <c r="G60" s="101"/>
      <c r="H60" s="101"/>
      <c r="I60" s="101"/>
      <c r="J60" s="102">
        <f>J92</f>
        <v>0</v>
      </c>
      <c r="L60" s="99"/>
    </row>
    <row r="61" spans="2:47" s="9" customFormat="1" ht="19.899999999999999" customHeight="1">
      <c r="B61" s="103"/>
      <c r="D61" s="104" t="s">
        <v>109</v>
      </c>
      <c r="E61" s="105"/>
      <c r="F61" s="105"/>
      <c r="G61" s="105"/>
      <c r="H61" s="105"/>
      <c r="I61" s="105"/>
      <c r="J61" s="106">
        <f>J93</f>
        <v>0</v>
      </c>
      <c r="L61" s="103"/>
    </row>
    <row r="62" spans="2:47" s="9" customFormat="1" ht="19.899999999999999" customHeight="1">
      <c r="B62" s="103"/>
      <c r="D62" s="104" t="s">
        <v>110</v>
      </c>
      <c r="E62" s="105"/>
      <c r="F62" s="105"/>
      <c r="G62" s="105"/>
      <c r="H62" s="105"/>
      <c r="I62" s="105"/>
      <c r="J62" s="106">
        <f>J111</f>
        <v>0</v>
      </c>
      <c r="L62" s="103"/>
    </row>
    <row r="63" spans="2:47" s="9" customFormat="1" ht="19.899999999999999" customHeight="1">
      <c r="B63" s="103"/>
      <c r="D63" s="104" t="s">
        <v>111</v>
      </c>
      <c r="E63" s="105"/>
      <c r="F63" s="105"/>
      <c r="G63" s="105"/>
      <c r="H63" s="105"/>
      <c r="I63" s="105"/>
      <c r="J63" s="106">
        <f>J119</f>
        <v>0</v>
      </c>
      <c r="L63" s="103"/>
    </row>
    <row r="64" spans="2:47" s="9" customFormat="1" ht="19.899999999999999" customHeight="1">
      <c r="B64" s="103"/>
      <c r="D64" s="104" t="s">
        <v>112</v>
      </c>
      <c r="E64" s="105"/>
      <c r="F64" s="105"/>
      <c r="G64" s="105"/>
      <c r="H64" s="105"/>
      <c r="I64" s="105"/>
      <c r="J64" s="106">
        <f>J124</f>
        <v>0</v>
      </c>
      <c r="L64" s="103"/>
    </row>
    <row r="65" spans="2:12" s="9" customFormat="1" ht="19.899999999999999" customHeight="1">
      <c r="B65" s="103"/>
      <c r="D65" s="104" t="s">
        <v>113</v>
      </c>
      <c r="E65" s="105"/>
      <c r="F65" s="105"/>
      <c r="G65" s="105"/>
      <c r="H65" s="105"/>
      <c r="I65" s="105"/>
      <c r="J65" s="106">
        <f>J137</f>
        <v>0</v>
      </c>
      <c r="L65" s="103"/>
    </row>
    <row r="66" spans="2:12" s="8" customFormat="1" ht="25" customHeight="1">
      <c r="B66" s="99"/>
      <c r="D66" s="100" t="s">
        <v>114</v>
      </c>
      <c r="E66" s="101"/>
      <c r="F66" s="101"/>
      <c r="G66" s="101"/>
      <c r="H66" s="101"/>
      <c r="I66" s="101"/>
      <c r="J66" s="102">
        <f>J140</f>
        <v>0</v>
      </c>
      <c r="L66" s="99"/>
    </row>
    <row r="67" spans="2:12" s="9" customFormat="1" ht="19.899999999999999" customHeight="1">
      <c r="B67" s="103"/>
      <c r="D67" s="104" t="s">
        <v>115</v>
      </c>
      <c r="E67" s="105"/>
      <c r="F67" s="105"/>
      <c r="G67" s="105"/>
      <c r="H67" s="105"/>
      <c r="I67" s="105"/>
      <c r="J67" s="106">
        <f>J141</f>
        <v>0</v>
      </c>
      <c r="L67" s="103"/>
    </row>
    <row r="68" spans="2:12" s="9" customFormat="1" ht="19.899999999999999" customHeight="1">
      <c r="B68" s="103"/>
      <c r="D68" s="104" t="s">
        <v>116</v>
      </c>
      <c r="E68" s="105"/>
      <c r="F68" s="105"/>
      <c r="G68" s="105"/>
      <c r="H68" s="105"/>
      <c r="I68" s="105"/>
      <c r="J68" s="106">
        <f>J173</f>
        <v>0</v>
      </c>
      <c r="L68" s="103"/>
    </row>
    <row r="69" spans="2:12" s="9" customFormat="1" ht="19.899999999999999" customHeight="1">
      <c r="B69" s="103"/>
      <c r="D69" s="104" t="s">
        <v>117</v>
      </c>
      <c r="E69" s="105"/>
      <c r="F69" s="105"/>
      <c r="G69" s="105"/>
      <c r="H69" s="105"/>
      <c r="I69" s="105"/>
      <c r="J69" s="106">
        <f>J182</f>
        <v>0</v>
      </c>
      <c r="L69" s="103"/>
    </row>
    <row r="70" spans="2:12" s="9" customFormat="1" ht="19.899999999999999" customHeight="1">
      <c r="B70" s="103"/>
      <c r="D70" s="104" t="s">
        <v>118</v>
      </c>
      <c r="E70" s="105"/>
      <c r="F70" s="105"/>
      <c r="G70" s="105"/>
      <c r="H70" s="105"/>
      <c r="I70" s="105"/>
      <c r="J70" s="106">
        <f>J248</f>
        <v>0</v>
      </c>
      <c r="L70" s="103"/>
    </row>
    <row r="71" spans="2:12" s="9" customFormat="1" ht="19.899999999999999" customHeight="1">
      <c r="B71" s="103"/>
      <c r="D71" s="104" t="s">
        <v>119</v>
      </c>
      <c r="E71" s="105"/>
      <c r="F71" s="105"/>
      <c r="G71" s="105"/>
      <c r="H71" s="105"/>
      <c r="I71" s="105"/>
      <c r="J71" s="106">
        <f>J283</f>
        <v>0</v>
      </c>
      <c r="L71" s="103"/>
    </row>
    <row r="72" spans="2:12" s="1" customFormat="1" ht="21.75" customHeight="1">
      <c r="B72" s="32"/>
      <c r="L72" s="32"/>
    </row>
    <row r="73" spans="2:12" s="1" customFormat="1" ht="7" customHeight="1"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32"/>
    </row>
    <row r="77" spans="2:12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2"/>
    </row>
    <row r="78" spans="2:12" s="1" customFormat="1" ht="25" customHeight="1">
      <c r="B78" s="32"/>
      <c r="C78" s="21" t="s">
        <v>120</v>
      </c>
      <c r="L78" s="32"/>
    </row>
    <row r="79" spans="2:12" s="1" customFormat="1" ht="7" customHeight="1">
      <c r="B79" s="32"/>
      <c r="L79" s="32"/>
    </row>
    <row r="80" spans="2:12" s="1" customFormat="1" ht="12" customHeight="1">
      <c r="B80" s="32"/>
      <c r="C80" s="27" t="s">
        <v>16</v>
      </c>
      <c r="L80" s="32"/>
    </row>
    <row r="81" spans="2:65" s="1" customFormat="1" ht="16.5" customHeight="1">
      <c r="B81" s="32"/>
      <c r="E81" s="310" t="str">
        <f>E7</f>
        <v>Nemocnice Prachatice, snížení energetické náročnosti kuchyně</v>
      </c>
      <c r="F81" s="311"/>
      <c r="G81" s="311"/>
      <c r="H81" s="311"/>
      <c r="L81" s="32"/>
    </row>
    <row r="82" spans="2:65" s="1" customFormat="1" ht="12" customHeight="1">
      <c r="B82" s="32"/>
      <c r="C82" s="27" t="s">
        <v>102</v>
      </c>
      <c r="L82" s="32"/>
    </row>
    <row r="83" spans="2:65" s="1" customFormat="1" ht="16.5" customHeight="1">
      <c r="B83" s="32"/>
      <c r="E83" s="290" t="str">
        <f>E9</f>
        <v>01 - ASŘ</v>
      </c>
      <c r="F83" s="309"/>
      <c r="G83" s="309"/>
      <c r="H83" s="309"/>
      <c r="L83" s="32"/>
    </row>
    <row r="84" spans="2:65" s="1" customFormat="1" ht="7" customHeight="1">
      <c r="B84" s="32"/>
      <c r="L84" s="32"/>
    </row>
    <row r="85" spans="2:65" s="1" customFormat="1" ht="12" customHeight="1">
      <c r="B85" s="32"/>
      <c r="C85" s="27" t="s">
        <v>21</v>
      </c>
      <c r="F85" s="25" t="str">
        <f>F12</f>
        <v>k.ú. Prachatice</v>
      </c>
      <c r="I85" s="27" t="s">
        <v>23</v>
      </c>
      <c r="J85" s="49" t="str">
        <f>IF(J12="","",J12)</f>
        <v>27. 1. 2026</v>
      </c>
      <c r="L85" s="32"/>
    </row>
    <row r="86" spans="2:65" s="1" customFormat="1" ht="7" customHeight="1">
      <c r="B86" s="32"/>
      <c r="L86" s="32"/>
    </row>
    <row r="87" spans="2:65" s="1" customFormat="1" ht="25.65" customHeight="1">
      <c r="B87" s="32"/>
      <c r="C87" s="27" t="s">
        <v>25</v>
      </c>
      <c r="F87" s="25" t="str">
        <f>E15</f>
        <v>NEMOCNICE PRACHATICE, A.S.</v>
      </c>
      <c r="I87" s="27" t="s">
        <v>31</v>
      </c>
      <c r="J87" s="30" t="str">
        <f>E21</f>
        <v>AGROPROJEKT Jihlava, spol. s r.o.</v>
      </c>
      <c r="L87" s="32"/>
    </row>
    <row r="88" spans="2:65" s="1" customFormat="1" ht="25.65" customHeight="1">
      <c r="B88" s="32"/>
      <c r="C88" s="27" t="s">
        <v>29</v>
      </c>
      <c r="F88" s="25" t="str">
        <f>IF(E18="","",E18)</f>
        <v>Vyplň údaj</v>
      </c>
      <c r="I88" s="27" t="s">
        <v>34</v>
      </c>
      <c r="J88" s="30" t="str">
        <f>E24</f>
        <v>Ing. Barbora Kubelková</v>
      </c>
      <c r="L88" s="32"/>
    </row>
    <row r="89" spans="2:65" s="1" customFormat="1" ht="10.25" customHeight="1">
      <c r="B89" s="32"/>
      <c r="L89" s="32"/>
    </row>
    <row r="90" spans="2:65" s="10" customFormat="1" ht="29.25" customHeight="1">
      <c r="B90" s="107"/>
      <c r="C90" s="108" t="s">
        <v>121</v>
      </c>
      <c r="D90" s="109" t="s">
        <v>57</v>
      </c>
      <c r="E90" s="109" t="s">
        <v>53</v>
      </c>
      <c r="F90" s="109" t="s">
        <v>54</v>
      </c>
      <c r="G90" s="109" t="s">
        <v>122</v>
      </c>
      <c r="H90" s="109" t="s">
        <v>123</v>
      </c>
      <c r="I90" s="109" t="s">
        <v>124</v>
      </c>
      <c r="J90" s="109" t="s">
        <v>106</v>
      </c>
      <c r="K90" s="110" t="s">
        <v>125</v>
      </c>
      <c r="L90" s="107"/>
      <c r="M90" s="56" t="s">
        <v>19</v>
      </c>
      <c r="N90" s="57" t="s">
        <v>42</v>
      </c>
      <c r="O90" s="57" t="s">
        <v>126</v>
      </c>
      <c r="P90" s="57" t="s">
        <v>127</v>
      </c>
      <c r="Q90" s="57" t="s">
        <v>128</v>
      </c>
      <c r="R90" s="57" t="s">
        <v>129</v>
      </c>
      <c r="S90" s="57" t="s">
        <v>130</v>
      </c>
      <c r="T90" s="58" t="s">
        <v>131</v>
      </c>
    </row>
    <row r="91" spans="2:65" s="1" customFormat="1" ht="22.75" customHeight="1">
      <c r="B91" s="32"/>
      <c r="C91" s="61" t="s">
        <v>132</v>
      </c>
      <c r="J91" s="111">
        <f>BK91</f>
        <v>0</v>
      </c>
      <c r="L91" s="32"/>
      <c r="M91" s="59"/>
      <c r="N91" s="50"/>
      <c r="O91" s="50"/>
      <c r="P91" s="112">
        <f>P92+P140</f>
        <v>0</v>
      </c>
      <c r="Q91" s="50"/>
      <c r="R91" s="112">
        <f>R92+R140</f>
        <v>0</v>
      </c>
      <c r="S91" s="50"/>
      <c r="T91" s="113">
        <f>T92+T140</f>
        <v>0</v>
      </c>
      <c r="AT91" s="17" t="s">
        <v>71</v>
      </c>
      <c r="AU91" s="17" t="s">
        <v>107</v>
      </c>
      <c r="BK91" s="114">
        <f>BK92+BK140</f>
        <v>0</v>
      </c>
    </row>
    <row r="92" spans="2:65" s="11" customFormat="1" ht="25.9" customHeight="1">
      <c r="B92" s="115"/>
      <c r="D92" s="116" t="s">
        <v>71</v>
      </c>
      <c r="E92" s="117" t="s">
        <v>133</v>
      </c>
      <c r="F92" s="117" t="s">
        <v>134</v>
      </c>
      <c r="I92" s="118"/>
      <c r="J92" s="119">
        <f>BK92</f>
        <v>0</v>
      </c>
      <c r="L92" s="115"/>
      <c r="M92" s="120"/>
      <c r="P92" s="121">
        <f>P93+P111+P119+P124+P137</f>
        <v>0</v>
      </c>
      <c r="R92" s="121">
        <f>R93+R111+R119+R124+R137</f>
        <v>0</v>
      </c>
      <c r="T92" s="122">
        <f>T93+T111+T119+T124+T137</f>
        <v>0</v>
      </c>
      <c r="AR92" s="116" t="s">
        <v>80</v>
      </c>
      <c r="AT92" s="123" t="s">
        <v>71</v>
      </c>
      <c r="AU92" s="123" t="s">
        <v>72</v>
      </c>
      <c r="AY92" s="116" t="s">
        <v>135</v>
      </c>
      <c r="BK92" s="124">
        <f>BK93+BK111+BK119+BK124+BK137</f>
        <v>0</v>
      </c>
    </row>
    <row r="93" spans="2:65" s="11" customFormat="1" ht="22.75" customHeight="1">
      <c r="B93" s="115"/>
      <c r="D93" s="116" t="s">
        <v>71</v>
      </c>
      <c r="E93" s="125" t="s">
        <v>136</v>
      </c>
      <c r="F93" s="125" t="s">
        <v>137</v>
      </c>
      <c r="I93" s="118"/>
      <c r="J93" s="126">
        <f>BK93</f>
        <v>0</v>
      </c>
      <c r="L93" s="115"/>
      <c r="M93" s="120"/>
      <c r="P93" s="121">
        <f>SUM(P94:P110)</f>
        <v>0</v>
      </c>
      <c r="R93" s="121">
        <f>SUM(R94:R110)</f>
        <v>0</v>
      </c>
      <c r="T93" s="122">
        <f>SUM(T94:T110)</f>
        <v>0</v>
      </c>
      <c r="AR93" s="116" t="s">
        <v>80</v>
      </c>
      <c r="AT93" s="123" t="s">
        <v>71</v>
      </c>
      <c r="AU93" s="123" t="s">
        <v>80</v>
      </c>
      <c r="AY93" s="116" t="s">
        <v>135</v>
      </c>
      <c r="BK93" s="124">
        <f>SUM(BK94:BK110)</f>
        <v>0</v>
      </c>
    </row>
    <row r="94" spans="2:65" s="1" customFormat="1" ht="24.15" customHeight="1">
      <c r="B94" s="32"/>
      <c r="C94" s="127" t="s">
        <v>80</v>
      </c>
      <c r="D94" s="127" t="s">
        <v>138</v>
      </c>
      <c r="E94" s="128" t="s">
        <v>139</v>
      </c>
      <c r="F94" s="129" t="s">
        <v>140</v>
      </c>
      <c r="G94" s="130" t="s">
        <v>141</v>
      </c>
      <c r="H94" s="131">
        <v>4.3070000000000004</v>
      </c>
      <c r="I94" s="132"/>
      <c r="J94" s="133">
        <f>ROUND(I94*H94,2)</f>
        <v>0</v>
      </c>
      <c r="K94" s="129" t="s">
        <v>142</v>
      </c>
      <c r="L94" s="32"/>
      <c r="M94" s="134" t="s">
        <v>19</v>
      </c>
      <c r="N94" s="135" t="s">
        <v>43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143</v>
      </c>
      <c r="AT94" s="138" t="s">
        <v>138</v>
      </c>
      <c r="AU94" s="138" t="s">
        <v>82</v>
      </c>
      <c r="AY94" s="17" t="s">
        <v>135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80</v>
      </c>
      <c r="BK94" s="139">
        <f>ROUND(I94*H94,2)</f>
        <v>0</v>
      </c>
      <c r="BL94" s="17" t="s">
        <v>143</v>
      </c>
      <c r="BM94" s="138" t="s">
        <v>82</v>
      </c>
    </row>
    <row r="95" spans="2:65" s="1" customFormat="1">
      <c r="B95" s="32"/>
      <c r="D95" s="140" t="s">
        <v>144</v>
      </c>
      <c r="F95" s="141" t="s">
        <v>145</v>
      </c>
      <c r="I95" s="142"/>
      <c r="L95" s="32"/>
      <c r="M95" s="143"/>
      <c r="T95" s="53"/>
      <c r="AT95" s="17" t="s">
        <v>144</v>
      </c>
      <c r="AU95" s="17" t="s">
        <v>82</v>
      </c>
    </row>
    <row r="96" spans="2:65" s="1" customFormat="1" ht="24.15" customHeight="1">
      <c r="B96" s="32"/>
      <c r="C96" s="127" t="s">
        <v>82</v>
      </c>
      <c r="D96" s="127" t="s">
        <v>138</v>
      </c>
      <c r="E96" s="128" t="s">
        <v>146</v>
      </c>
      <c r="F96" s="129" t="s">
        <v>147</v>
      </c>
      <c r="G96" s="130" t="s">
        <v>141</v>
      </c>
      <c r="H96" s="131">
        <v>10.79</v>
      </c>
      <c r="I96" s="132"/>
      <c r="J96" s="133">
        <f>ROUND(I96*H96,2)</f>
        <v>0</v>
      </c>
      <c r="K96" s="129" t="s">
        <v>142</v>
      </c>
      <c r="L96" s="32"/>
      <c r="M96" s="134" t="s">
        <v>19</v>
      </c>
      <c r="N96" s="135" t="s">
        <v>43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143</v>
      </c>
      <c r="AT96" s="138" t="s">
        <v>138</v>
      </c>
      <c r="AU96" s="138" t="s">
        <v>82</v>
      </c>
      <c r="AY96" s="17" t="s">
        <v>135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80</v>
      </c>
      <c r="BK96" s="139">
        <f>ROUND(I96*H96,2)</f>
        <v>0</v>
      </c>
      <c r="BL96" s="17" t="s">
        <v>143</v>
      </c>
      <c r="BM96" s="138" t="s">
        <v>143</v>
      </c>
    </row>
    <row r="97" spans="2:65" s="1" customFormat="1">
      <c r="B97" s="32"/>
      <c r="D97" s="140" t="s">
        <v>144</v>
      </c>
      <c r="F97" s="141" t="s">
        <v>148</v>
      </c>
      <c r="I97" s="142"/>
      <c r="L97" s="32"/>
      <c r="M97" s="143"/>
      <c r="T97" s="53"/>
      <c r="AT97" s="17" t="s">
        <v>144</v>
      </c>
      <c r="AU97" s="17" t="s">
        <v>82</v>
      </c>
    </row>
    <row r="98" spans="2:65" s="12" customFormat="1">
      <c r="B98" s="144"/>
      <c r="D98" s="145" t="s">
        <v>149</v>
      </c>
      <c r="E98" s="146" t="s">
        <v>19</v>
      </c>
      <c r="F98" s="147" t="s">
        <v>150</v>
      </c>
      <c r="H98" s="146" t="s">
        <v>19</v>
      </c>
      <c r="I98" s="148"/>
      <c r="L98" s="144"/>
      <c r="M98" s="149"/>
      <c r="T98" s="150"/>
      <c r="AT98" s="146" t="s">
        <v>149</v>
      </c>
      <c r="AU98" s="146" t="s">
        <v>82</v>
      </c>
      <c r="AV98" s="12" t="s">
        <v>80</v>
      </c>
      <c r="AW98" s="12" t="s">
        <v>33</v>
      </c>
      <c r="AX98" s="12" t="s">
        <v>72</v>
      </c>
      <c r="AY98" s="146" t="s">
        <v>135</v>
      </c>
    </row>
    <row r="99" spans="2:65" s="13" customFormat="1">
      <c r="B99" s="151"/>
      <c r="D99" s="145" t="s">
        <v>149</v>
      </c>
      <c r="E99" s="152" t="s">
        <v>19</v>
      </c>
      <c r="F99" s="153" t="s">
        <v>151</v>
      </c>
      <c r="H99" s="154">
        <v>2.8559999999999999</v>
      </c>
      <c r="I99" s="155"/>
      <c r="L99" s="151"/>
      <c r="M99" s="156"/>
      <c r="T99" s="157"/>
      <c r="AT99" s="152" t="s">
        <v>149</v>
      </c>
      <c r="AU99" s="152" t="s">
        <v>82</v>
      </c>
      <c r="AV99" s="13" t="s">
        <v>82</v>
      </c>
      <c r="AW99" s="13" t="s">
        <v>33</v>
      </c>
      <c r="AX99" s="13" t="s">
        <v>72</v>
      </c>
      <c r="AY99" s="152" t="s">
        <v>135</v>
      </c>
    </row>
    <row r="100" spans="2:65" s="13" customFormat="1">
      <c r="B100" s="151"/>
      <c r="D100" s="145" t="s">
        <v>149</v>
      </c>
      <c r="E100" s="152" t="s">
        <v>19</v>
      </c>
      <c r="F100" s="153" t="s">
        <v>152</v>
      </c>
      <c r="H100" s="154">
        <v>2.4300000000000002</v>
      </c>
      <c r="I100" s="155"/>
      <c r="L100" s="151"/>
      <c r="M100" s="156"/>
      <c r="T100" s="157"/>
      <c r="AT100" s="152" t="s">
        <v>149</v>
      </c>
      <c r="AU100" s="152" t="s">
        <v>82</v>
      </c>
      <c r="AV100" s="13" t="s">
        <v>82</v>
      </c>
      <c r="AW100" s="13" t="s">
        <v>33</v>
      </c>
      <c r="AX100" s="13" t="s">
        <v>72</v>
      </c>
      <c r="AY100" s="152" t="s">
        <v>135</v>
      </c>
    </row>
    <row r="101" spans="2:65" s="13" customFormat="1">
      <c r="B101" s="151"/>
      <c r="D101" s="145" t="s">
        <v>149</v>
      </c>
      <c r="E101" s="152" t="s">
        <v>19</v>
      </c>
      <c r="F101" s="153" t="s">
        <v>153</v>
      </c>
      <c r="H101" s="154">
        <v>4.5229999999999997</v>
      </c>
      <c r="I101" s="155"/>
      <c r="L101" s="151"/>
      <c r="M101" s="156"/>
      <c r="T101" s="157"/>
      <c r="AT101" s="152" t="s">
        <v>149</v>
      </c>
      <c r="AU101" s="152" t="s">
        <v>82</v>
      </c>
      <c r="AV101" s="13" t="s">
        <v>82</v>
      </c>
      <c r="AW101" s="13" t="s">
        <v>33</v>
      </c>
      <c r="AX101" s="13" t="s">
        <v>72</v>
      </c>
      <c r="AY101" s="152" t="s">
        <v>135</v>
      </c>
    </row>
    <row r="102" spans="2:65" s="14" customFormat="1">
      <c r="B102" s="158"/>
      <c r="D102" s="145" t="s">
        <v>149</v>
      </c>
      <c r="E102" s="159" t="s">
        <v>19</v>
      </c>
      <c r="F102" s="160" t="s">
        <v>154</v>
      </c>
      <c r="H102" s="161">
        <v>9.8089999999999993</v>
      </c>
      <c r="I102" s="162"/>
      <c r="L102" s="158"/>
      <c r="M102" s="163"/>
      <c r="T102" s="164"/>
      <c r="AT102" s="159" t="s">
        <v>149</v>
      </c>
      <c r="AU102" s="159" t="s">
        <v>82</v>
      </c>
      <c r="AV102" s="14" t="s">
        <v>143</v>
      </c>
      <c r="AW102" s="14" t="s">
        <v>33</v>
      </c>
      <c r="AX102" s="14" t="s">
        <v>72</v>
      </c>
      <c r="AY102" s="159" t="s">
        <v>135</v>
      </c>
    </row>
    <row r="103" spans="2:65" s="13" customFormat="1">
      <c r="B103" s="151"/>
      <c r="D103" s="145" t="s">
        <v>149</v>
      </c>
      <c r="E103" s="152" t="s">
        <v>19</v>
      </c>
      <c r="F103" s="153" t="s">
        <v>155</v>
      </c>
      <c r="H103" s="154">
        <v>10.79</v>
      </c>
      <c r="I103" s="155"/>
      <c r="L103" s="151"/>
      <c r="M103" s="156"/>
      <c r="T103" s="157"/>
      <c r="AT103" s="152" t="s">
        <v>149</v>
      </c>
      <c r="AU103" s="152" t="s">
        <v>82</v>
      </c>
      <c r="AV103" s="13" t="s">
        <v>82</v>
      </c>
      <c r="AW103" s="13" t="s">
        <v>33</v>
      </c>
      <c r="AX103" s="13" t="s">
        <v>72</v>
      </c>
      <c r="AY103" s="152" t="s">
        <v>135</v>
      </c>
    </row>
    <row r="104" spans="2:65" s="14" customFormat="1">
      <c r="B104" s="158"/>
      <c r="D104" s="145" t="s">
        <v>149</v>
      </c>
      <c r="E104" s="159" t="s">
        <v>19</v>
      </c>
      <c r="F104" s="160" t="s">
        <v>154</v>
      </c>
      <c r="H104" s="161">
        <v>10.79</v>
      </c>
      <c r="I104" s="162"/>
      <c r="L104" s="158"/>
      <c r="M104" s="163"/>
      <c r="T104" s="164"/>
      <c r="AT104" s="159" t="s">
        <v>149</v>
      </c>
      <c r="AU104" s="159" t="s">
        <v>82</v>
      </c>
      <c r="AV104" s="14" t="s">
        <v>143</v>
      </c>
      <c r="AW104" s="14" t="s">
        <v>33</v>
      </c>
      <c r="AX104" s="14" t="s">
        <v>80</v>
      </c>
      <c r="AY104" s="159" t="s">
        <v>135</v>
      </c>
    </row>
    <row r="105" spans="2:65" s="1" customFormat="1" ht="16.5" customHeight="1">
      <c r="B105" s="32"/>
      <c r="C105" s="127" t="s">
        <v>136</v>
      </c>
      <c r="D105" s="127" t="s">
        <v>138</v>
      </c>
      <c r="E105" s="128" t="s">
        <v>156</v>
      </c>
      <c r="F105" s="129" t="s">
        <v>157</v>
      </c>
      <c r="G105" s="130" t="s">
        <v>158</v>
      </c>
      <c r="H105" s="131">
        <v>12.3</v>
      </c>
      <c r="I105" s="132"/>
      <c r="J105" s="133">
        <f>ROUND(I105*H105,2)</f>
        <v>0</v>
      </c>
      <c r="K105" s="129" t="s">
        <v>142</v>
      </c>
      <c r="L105" s="32"/>
      <c r="M105" s="134" t="s">
        <v>19</v>
      </c>
      <c r="N105" s="135" t="s">
        <v>43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143</v>
      </c>
      <c r="AT105" s="138" t="s">
        <v>138</v>
      </c>
      <c r="AU105" s="138" t="s">
        <v>82</v>
      </c>
      <c r="AY105" s="17" t="s">
        <v>135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80</v>
      </c>
      <c r="BK105" s="139">
        <f>ROUND(I105*H105,2)</f>
        <v>0</v>
      </c>
      <c r="BL105" s="17" t="s">
        <v>143</v>
      </c>
      <c r="BM105" s="138" t="s">
        <v>159</v>
      </c>
    </row>
    <row r="106" spans="2:65" s="1" customFormat="1">
      <c r="B106" s="32"/>
      <c r="D106" s="140" t="s">
        <v>144</v>
      </c>
      <c r="F106" s="141" t="s">
        <v>160</v>
      </c>
      <c r="I106" s="142"/>
      <c r="L106" s="32"/>
      <c r="M106" s="143"/>
      <c r="T106" s="53"/>
      <c r="AT106" s="17" t="s">
        <v>144</v>
      </c>
      <c r="AU106" s="17" t="s">
        <v>82</v>
      </c>
    </row>
    <row r="107" spans="2:65" s="13" customFormat="1">
      <c r="B107" s="151"/>
      <c r="D107" s="145" t="s">
        <v>149</v>
      </c>
      <c r="E107" s="152" t="s">
        <v>19</v>
      </c>
      <c r="F107" s="153" t="s">
        <v>161</v>
      </c>
      <c r="H107" s="154">
        <v>4.2</v>
      </c>
      <c r="I107" s="155"/>
      <c r="L107" s="151"/>
      <c r="M107" s="156"/>
      <c r="T107" s="157"/>
      <c r="AT107" s="152" t="s">
        <v>149</v>
      </c>
      <c r="AU107" s="152" t="s">
        <v>82</v>
      </c>
      <c r="AV107" s="13" t="s">
        <v>82</v>
      </c>
      <c r="AW107" s="13" t="s">
        <v>33</v>
      </c>
      <c r="AX107" s="13" t="s">
        <v>72</v>
      </c>
      <c r="AY107" s="152" t="s">
        <v>135</v>
      </c>
    </row>
    <row r="108" spans="2:65" s="13" customFormat="1">
      <c r="B108" s="151"/>
      <c r="D108" s="145" t="s">
        <v>149</v>
      </c>
      <c r="E108" s="152" t="s">
        <v>19</v>
      </c>
      <c r="F108" s="153" t="s">
        <v>162</v>
      </c>
      <c r="H108" s="154">
        <v>2.7</v>
      </c>
      <c r="I108" s="155"/>
      <c r="L108" s="151"/>
      <c r="M108" s="156"/>
      <c r="T108" s="157"/>
      <c r="AT108" s="152" t="s">
        <v>149</v>
      </c>
      <c r="AU108" s="152" t="s">
        <v>82</v>
      </c>
      <c r="AV108" s="13" t="s">
        <v>82</v>
      </c>
      <c r="AW108" s="13" t="s">
        <v>33</v>
      </c>
      <c r="AX108" s="13" t="s">
        <v>72</v>
      </c>
      <c r="AY108" s="152" t="s">
        <v>135</v>
      </c>
    </row>
    <row r="109" spans="2:65" s="13" customFormat="1">
      <c r="B109" s="151"/>
      <c r="D109" s="145" t="s">
        <v>149</v>
      </c>
      <c r="E109" s="152" t="s">
        <v>19</v>
      </c>
      <c r="F109" s="153" t="s">
        <v>163</v>
      </c>
      <c r="H109" s="154">
        <v>5.4</v>
      </c>
      <c r="I109" s="155"/>
      <c r="L109" s="151"/>
      <c r="M109" s="156"/>
      <c r="T109" s="157"/>
      <c r="AT109" s="152" t="s">
        <v>149</v>
      </c>
      <c r="AU109" s="152" t="s">
        <v>82</v>
      </c>
      <c r="AV109" s="13" t="s">
        <v>82</v>
      </c>
      <c r="AW109" s="13" t="s">
        <v>33</v>
      </c>
      <c r="AX109" s="13" t="s">
        <v>72</v>
      </c>
      <c r="AY109" s="152" t="s">
        <v>135</v>
      </c>
    </row>
    <row r="110" spans="2:65" s="14" customFormat="1">
      <c r="B110" s="158"/>
      <c r="D110" s="145" t="s">
        <v>149</v>
      </c>
      <c r="E110" s="159" t="s">
        <v>19</v>
      </c>
      <c r="F110" s="160" t="s">
        <v>154</v>
      </c>
      <c r="H110" s="161">
        <v>12.3</v>
      </c>
      <c r="I110" s="162"/>
      <c r="L110" s="158"/>
      <c r="M110" s="163"/>
      <c r="T110" s="164"/>
      <c r="AT110" s="159" t="s">
        <v>149</v>
      </c>
      <c r="AU110" s="159" t="s">
        <v>82</v>
      </c>
      <c r="AV110" s="14" t="s">
        <v>143</v>
      </c>
      <c r="AW110" s="14" t="s">
        <v>33</v>
      </c>
      <c r="AX110" s="14" t="s">
        <v>80</v>
      </c>
      <c r="AY110" s="159" t="s">
        <v>135</v>
      </c>
    </row>
    <row r="111" spans="2:65" s="11" customFormat="1" ht="22.75" customHeight="1">
      <c r="B111" s="115"/>
      <c r="D111" s="116" t="s">
        <v>71</v>
      </c>
      <c r="E111" s="125" t="s">
        <v>159</v>
      </c>
      <c r="F111" s="125" t="s">
        <v>164</v>
      </c>
      <c r="I111" s="118"/>
      <c r="J111" s="126">
        <f>BK111</f>
        <v>0</v>
      </c>
      <c r="L111" s="115"/>
      <c r="M111" s="120"/>
      <c r="P111" s="121">
        <f>SUM(P112:P118)</f>
        <v>0</v>
      </c>
      <c r="R111" s="121">
        <f>SUM(R112:R118)</f>
        <v>0</v>
      </c>
      <c r="T111" s="122">
        <f>SUM(T112:T118)</f>
        <v>0</v>
      </c>
      <c r="AR111" s="116" t="s">
        <v>80</v>
      </c>
      <c r="AT111" s="123" t="s">
        <v>71</v>
      </c>
      <c r="AU111" s="123" t="s">
        <v>80</v>
      </c>
      <c r="AY111" s="116" t="s">
        <v>135</v>
      </c>
      <c r="BK111" s="124">
        <f>SUM(BK112:BK118)</f>
        <v>0</v>
      </c>
    </row>
    <row r="112" spans="2:65" s="1" customFormat="1" ht="33" customHeight="1">
      <c r="B112" s="32"/>
      <c r="C112" s="127" t="s">
        <v>143</v>
      </c>
      <c r="D112" s="127" t="s">
        <v>138</v>
      </c>
      <c r="E112" s="128" t="s">
        <v>165</v>
      </c>
      <c r="F112" s="129" t="s">
        <v>166</v>
      </c>
      <c r="G112" s="130" t="s">
        <v>141</v>
      </c>
      <c r="H112" s="131">
        <v>32.299999999999997</v>
      </c>
      <c r="I112" s="132"/>
      <c r="J112" s="133">
        <f>ROUND(I112*H112,2)</f>
        <v>0</v>
      </c>
      <c r="K112" s="129" t="s">
        <v>142</v>
      </c>
      <c r="L112" s="32"/>
      <c r="M112" s="134" t="s">
        <v>19</v>
      </c>
      <c r="N112" s="135" t="s">
        <v>43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143</v>
      </c>
      <c r="AT112" s="138" t="s">
        <v>138</v>
      </c>
      <c r="AU112" s="138" t="s">
        <v>82</v>
      </c>
      <c r="AY112" s="17" t="s">
        <v>135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80</v>
      </c>
      <c r="BK112" s="139">
        <f>ROUND(I112*H112,2)</f>
        <v>0</v>
      </c>
      <c r="BL112" s="17" t="s">
        <v>143</v>
      </c>
      <c r="BM112" s="138" t="s">
        <v>167</v>
      </c>
    </row>
    <row r="113" spans="2:65" s="1" customFormat="1">
      <c r="B113" s="32"/>
      <c r="D113" s="140" t="s">
        <v>144</v>
      </c>
      <c r="F113" s="141" t="s">
        <v>168</v>
      </c>
      <c r="I113" s="142"/>
      <c r="L113" s="32"/>
      <c r="M113" s="143"/>
      <c r="T113" s="53"/>
      <c r="AT113" s="17" t="s">
        <v>144</v>
      </c>
      <c r="AU113" s="17" t="s">
        <v>82</v>
      </c>
    </row>
    <row r="114" spans="2:65" s="12" customFormat="1">
      <c r="B114" s="144"/>
      <c r="D114" s="145" t="s">
        <v>149</v>
      </c>
      <c r="E114" s="146" t="s">
        <v>19</v>
      </c>
      <c r="F114" s="147" t="s">
        <v>169</v>
      </c>
      <c r="H114" s="146" t="s">
        <v>19</v>
      </c>
      <c r="I114" s="148"/>
      <c r="L114" s="144"/>
      <c r="M114" s="149"/>
      <c r="T114" s="150"/>
      <c r="AT114" s="146" t="s">
        <v>149</v>
      </c>
      <c r="AU114" s="146" t="s">
        <v>82</v>
      </c>
      <c r="AV114" s="12" t="s">
        <v>80</v>
      </c>
      <c r="AW114" s="12" t="s">
        <v>33</v>
      </c>
      <c r="AX114" s="12" t="s">
        <v>72</v>
      </c>
      <c r="AY114" s="146" t="s">
        <v>135</v>
      </c>
    </row>
    <row r="115" spans="2:65" s="12" customFormat="1">
      <c r="B115" s="144"/>
      <c r="D115" s="145" t="s">
        <v>149</v>
      </c>
      <c r="E115" s="146" t="s">
        <v>19</v>
      </c>
      <c r="F115" s="147" t="s">
        <v>170</v>
      </c>
      <c r="H115" s="146" t="s">
        <v>19</v>
      </c>
      <c r="I115" s="148"/>
      <c r="L115" s="144"/>
      <c r="M115" s="149"/>
      <c r="T115" s="150"/>
      <c r="AT115" s="146" t="s">
        <v>149</v>
      </c>
      <c r="AU115" s="146" t="s">
        <v>82</v>
      </c>
      <c r="AV115" s="12" t="s">
        <v>80</v>
      </c>
      <c r="AW115" s="12" t="s">
        <v>33</v>
      </c>
      <c r="AX115" s="12" t="s">
        <v>72</v>
      </c>
      <c r="AY115" s="146" t="s">
        <v>135</v>
      </c>
    </row>
    <row r="116" spans="2:65" s="13" customFormat="1">
      <c r="B116" s="151"/>
      <c r="D116" s="145" t="s">
        <v>149</v>
      </c>
      <c r="E116" s="152" t="s">
        <v>19</v>
      </c>
      <c r="F116" s="153" t="s">
        <v>171</v>
      </c>
      <c r="H116" s="154">
        <v>3.8</v>
      </c>
      <c r="I116" s="155"/>
      <c r="L116" s="151"/>
      <c r="M116" s="156"/>
      <c r="T116" s="157"/>
      <c r="AT116" s="152" t="s">
        <v>149</v>
      </c>
      <c r="AU116" s="152" t="s">
        <v>82</v>
      </c>
      <c r="AV116" s="13" t="s">
        <v>82</v>
      </c>
      <c r="AW116" s="13" t="s">
        <v>33</v>
      </c>
      <c r="AX116" s="13" t="s">
        <v>72</v>
      </c>
      <c r="AY116" s="152" t="s">
        <v>135</v>
      </c>
    </row>
    <row r="117" spans="2:65" s="13" customFormat="1">
      <c r="B117" s="151"/>
      <c r="D117" s="145" t="s">
        <v>149</v>
      </c>
      <c r="E117" s="152" t="s">
        <v>19</v>
      </c>
      <c r="F117" s="153" t="s">
        <v>172</v>
      </c>
      <c r="H117" s="154">
        <v>28.5</v>
      </c>
      <c r="I117" s="155"/>
      <c r="L117" s="151"/>
      <c r="M117" s="156"/>
      <c r="T117" s="157"/>
      <c r="AT117" s="152" t="s">
        <v>149</v>
      </c>
      <c r="AU117" s="152" t="s">
        <v>82</v>
      </c>
      <c r="AV117" s="13" t="s">
        <v>82</v>
      </c>
      <c r="AW117" s="13" t="s">
        <v>33</v>
      </c>
      <c r="AX117" s="13" t="s">
        <v>72</v>
      </c>
      <c r="AY117" s="152" t="s">
        <v>135</v>
      </c>
    </row>
    <row r="118" spans="2:65" s="14" customFormat="1">
      <c r="B118" s="158"/>
      <c r="D118" s="145" t="s">
        <v>149</v>
      </c>
      <c r="E118" s="159" t="s">
        <v>19</v>
      </c>
      <c r="F118" s="160" t="s">
        <v>154</v>
      </c>
      <c r="H118" s="161">
        <v>32.299999999999997</v>
      </c>
      <c r="I118" s="162"/>
      <c r="L118" s="158"/>
      <c r="M118" s="163"/>
      <c r="T118" s="164"/>
      <c r="AT118" s="159" t="s">
        <v>149</v>
      </c>
      <c r="AU118" s="159" t="s">
        <v>82</v>
      </c>
      <c r="AV118" s="14" t="s">
        <v>143</v>
      </c>
      <c r="AW118" s="14" t="s">
        <v>33</v>
      </c>
      <c r="AX118" s="14" t="s">
        <v>80</v>
      </c>
      <c r="AY118" s="159" t="s">
        <v>135</v>
      </c>
    </row>
    <row r="119" spans="2:65" s="11" customFormat="1" ht="22.75" customHeight="1">
      <c r="B119" s="115"/>
      <c r="D119" s="116" t="s">
        <v>71</v>
      </c>
      <c r="E119" s="125" t="s">
        <v>173</v>
      </c>
      <c r="F119" s="125" t="s">
        <v>174</v>
      </c>
      <c r="I119" s="118"/>
      <c r="J119" s="126">
        <f>BK119</f>
        <v>0</v>
      </c>
      <c r="L119" s="115"/>
      <c r="M119" s="120"/>
      <c r="P119" s="121">
        <f>SUM(P120:P123)</f>
        <v>0</v>
      </c>
      <c r="R119" s="121">
        <f>SUM(R120:R123)</f>
        <v>0</v>
      </c>
      <c r="T119" s="122">
        <f>SUM(T120:T123)</f>
        <v>0</v>
      </c>
      <c r="AR119" s="116" t="s">
        <v>80</v>
      </c>
      <c r="AT119" s="123" t="s">
        <v>71</v>
      </c>
      <c r="AU119" s="123" t="s">
        <v>80</v>
      </c>
      <c r="AY119" s="116" t="s">
        <v>135</v>
      </c>
      <c r="BK119" s="124">
        <f>SUM(BK120:BK123)</f>
        <v>0</v>
      </c>
    </row>
    <row r="120" spans="2:65" s="1" customFormat="1" ht="24.15" customHeight="1">
      <c r="B120" s="32"/>
      <c r="C120" s="127" t="s">
        <v>175</v>
      </c>
      <c r="D120" s="127" t="s">
        <v>138</v>
      </c>
      <c r="E120" s="128" t="s">
        <v>176</v>
      </c>
      <c r="F120" s="129" t="s">
        <v>177</v>
      </c>
      <c r="G120" s="130" t="s">
        <v>141</v>
      </c>
      <c r="H120" s="131">
        <v>389</v>
      </c>
      <c r="I120" s="132"/>
      <c r="J120" s="133">
        <f>ROUND(I120*H120,2)</f>
        <v>0</v>
      </c>
      <c r="K120" s="129" t="s">
        <v>142</v>
      </c>
      <c r="L120" s="32"/>
      <c r="M120" s="134" t="s">
        <v>19</v>
      </c>
      <c r="N120" s="135" t="s">
        <v>43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143</v>
      </c>
      <c r="AT120" s="138" t="s">
        <v>138</v>
      </c>
      <c r="AU120" s="138" t="s">
        <v>82</v>
      </c>
      <c r="AY120" s="17" t="s">
        <v>135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80</v>
      </c>
      <c r="BK120" s="139">
        <f>ROUND(I120*H120,2)</f>
        <v>0</v>
      </c>
      <c r="BL120" s="17" t="s">
        <v>143</v>
      </c>
      <c r="BM120" s="138" t="s">
        <v>178</v>
      </c>
    </row>
    <row r="121" spans="2:65" s="1" customFormat="1">
      <c r="B121" s="32"/>
      <c r="D121" s="140" t="s">
        <v>144</v>
      </c>
      <c r="F121" s="141" t="s">
        <v>179</v>
      </c>
      <c r="I121" s="142"/>
      <c r="L121" s="32"/>
      <c r="M121" s="143"/>
      <c r="T121" s="53"/>
      <c r="AT121" s="17" t="s">
        <v>144</v>
      </c>
      <c r="AU121" s="17" t="s">
        <v>82</v>
      </c>
    </row>
    <row r="122" spans="2:65" s="1" customFormat="1" ht="24.15" customHeight="1">
      <c r="B122" s="32"/>
      <c r="C122" s="127" t="s">
        <v>159</v>
      </c>
      <c r="D122" s="127" t="s">
        <v>138</v>
      </c>
      <c r="E122" s="128" t="s">
        <v>180</v>
      </c>
      <c r="F122" s="129" t="s">
        <v>181</v>
      </c>
      <c r="G122" s="130" t="s">
        <v>141</v>
      </c>
      <c r="H122" s="131">
        <v>389</v>
      </c>
      <c r="I122" s="132"/>
      <c r="J122" s="133">
        <f>ROUND(I122*H122,2)</f>
        <v>0</v>
      </c>
      <c r="K122" s="129" t="s">
        <v>142</v>
      </c>
      <c r="L122" s="32"/>
      <c r="M122" s="134" t="s">
        <v>19</v>
      </c>
      <c r="N122" s="135" t="s">
        <v>43</v>
      </c>
      <c r="P122" s="136">
        <f>O122*H122</f>
        <v>0</v>
      </c>
      <c r="Q122" s="136">
        <v>0</v>
      </c>
      <c r="R122" s="136">
        <f>Q122*H122</f>
        <v>0</v>
      </c>
      <c r="S122" s="136">
        <v>0</v>
      </c>
      <c r="T122" s="137">
        <f>S122*H122</f>
        <v>0</v>
      </c>
      <c r="AR122" s="138" t="s">
        <v>143</v>
      </c>
      <c r="AT122" s="138" t="s">
        <v>138</v>
      </c>
      <c r="AU122" s="138" t="s">
        <v>82</v>
      </c>
      <c r="AY122" s="17" t="s">
        <v>135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80</v>
      </c>
      <c r="BK122" s="139">
        <f>ROUND(I122*H122,2)</f>
        <v>0</v>
      </c>
      <c r="BL122" s="17" t="s">
        <v>143</v>
      </c>
      <c r="BM122" s="138" t="s">
        <v>8</v>
      </c>
    </row>
    <row r="123" spans="2:65" s="1" customFormat="1">
      <c r="B123" s="32"/>
      <c r="D123" s="140" t="s">
        <v>144</v>
      </c>
      <c r="F123" s="141" t="s">
        <v>182</v>
      </c>
      <c r="I123" s="142"/>
      <c r="L123" s="32"/>
      <c r="M123" s="143"/>
      <c r="T123" s="53"/>
      <c r="AT123" s="17" t="s">
        <v>144</v>
      </c>
      <c r="AU123" s="17" t="s">
        <v>82</v>
      </c>
    </row>
    <row r="124" spans="2:65" s="11" customFormat="1" ht="22.75" customHeight="1">
      <c r="B124" s="115"/>
      <c r="D124" s="116" t="s">
        <v>71</v>
      </c>
      <c r="E124" s="125" t="s">
        <v>183</v>
      </c>
      <c r="F124" s="125" t="s">
        <v>184</v>
      </c>
      <c r="I124" s="118"/>
      <c r="J124" s="126">
        <f>BK124</f>
        <v>0</v>
      </c>
      <c r="L124" s="115"/>
      <c r="M124" s="120"/>
      <c r="P124" s="121">
        <f>SUM(P125:P136)</f>
        <v>0</v>
      </c>
      <c r="R124" s="121">
        <f>SUM(R125:R136)</f>
        <v>0</v>
      </c>
      <c r="T124" s="122">
        <f>SUM(T125:T136)</f>
        <v>0</v>
      </c>
      <c r="AR124" s="116" t="s">
        <v>80</v>
      </c>
      <c r="AT124" s="123" t="s">
        <v>71</v>
      </c>
      <c r="AU124" s="123" t="s">
        <v>80</v>
      </c>
      <c r="AY124" s="116" t="s">
        <v>135</v>
      </c>
      <c r="BK124" s="124">
        <f>SUM(BK125:BK136)</f>
        <v>0</v>
      </c>
    </row>
    <row r="125" spans="2:65" s="1" customFormat="1" ht="24.15" customHeight="1">
      <c r="B125" s="32"/>
      <c r="C125" s="127" t="s">
        <v>185</v>
      </c>
      <c r="D125" s="127" t="s">
        <v>138</v>
      </c>
      <c r="E125" s="128" t="s">
        <v>186</v>
      </c>
      <c r="F125" s="129" t="s">
        <v>187</v>
      </c>
      <c r="G125" s="130" t="s">
        <v>188</v>
      </c>
      <c r="H125" s="131">
        <v>24.231999999999999</v>
      </c>
      <c r="I125" s="132"/>
      <c r="J125" s="133">
        <f>ROUND(I125*H125,2)</f>
        <v>0</v>
      </c>
      <c r="K125" s="129" t="s">
        <v>142</v>
      </c>
      <c r="L125" s="32"/>
      <c r="M125" s="134" t="s">
        <v>19</v>
      </c>
      <c r="N125" s="135" t="s">
        <v>43</v>
      </c>
      <c r="P125" s="136">
        <f>O125*H125</f>
        <v>0</v>
      </c>
      <c r="Q125" s="136">
        <v>0</v>
      </c>
      <c r="R125" s="136">
        <f>Q125*H125</f>
        <v>0</v>
      </c>
      <c r="S125" s="136">
        <v>0</v>
      </c>
      <c r="T125" s="137">
        <f>S125*H125</f>
        <v>0</v>
      </c>
      <c r="AR125" s="138" t="s">
        <v>143</v>
      </c>
      <c r="AT125" s="138" t="s">
        <v>138</v>
      </c>
      <c r="AU125" s="138" t="s">
        <v>82</v>
      </c>
      <c r="AY125" s="17" t="s">
        <v>135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7" t="s">
        <v>80</v>
      </c>
      <c r="BK125" s="139">
        <f>ROUND(I125*H125,2)</f>
        <v>0</v>
      </c>
      <c r="BL125" s="17" t="s">
        <v>143</v>
      </c>
      <c r="BM125" s="138" t="s">
        <v>189</v>
      </c>
    </row>
    <row r="126" spans="2:65" s="1" customFormat="1">
      <c r="B126" s="32"/>
      <c r="D126" s="140" t="s">
        <v>144</v>
      </c>
      <c r="F126" s="141" t="s">
        <v>190</v>
      </c>
      <c r="I126" s="142"/>
      <c r="L126" s="32"/>
      <c r="M126" s="143"/>
      <c r="T126" s="53"/>
      <c r="AT126" s="17" t="s">
        <v>144</v>
      </c>
      <c r="AU126" s="17" t="s">
        <v>82</v>
      </c>
    </row>
    <row r="127" spans="2:65" s="1" customFormat="1" ht="21.75" customHeight="1">
      <c r="B127" s="32"/>
      <c r="C127" s="127" t="s">
        <v>167</v>
      </c>
      <c r="D127" s="127" t="s">
        <v>138</v>
      </c>
      <c r="E127" s="128" t="s">
        <v>191</v>
      </c>
      <c r="F127" s="129" t="s">
        <v>192</v>
      </c>
      <c r="G127" s="130" t="s">
        <v>188</v>
      </c>
      <c r="H127" s="131">
        <v>24.231999999999999</v>
      </c>
      <c r="I127" s="132"/>
      <c r="J127" s="133">
        <f>ROUND(I127*H127,2)</f>
        <v>0</v>
      </c>
      <c r="K127" s="129" t="s">
        <v>142</v>
      </c>
      <c r="L127" s="32"/>
      <c r="M127" s="134" t="s">
        <v>19</v>
      </c>
      <c r="N127" s="135" t="s">
        <v>43</v>
      </c>
      <c r="P127" s="136">
        <f>O127*H127</f>
        <v>0</v>
      </c>
      <c r="Q127" s="136">
        <v>0</v>
      </c>
      <c r="R127" s="136">
        <f>Q127*H127</f>
        <v>0</v>
      </c>
      <c r="S127" s="136">
        <v>0</v>
      </c>
      <c r="T127" s="137">
        <f>S127*H127</f>
        <v>0</v>
      </c>
      <c r="AR127" s="138" t="s">
        <v>143</v>
      </c>
      <c r="AT127" s="138" t="s">
        <v>138</v>
      </c>
      <c r="AU127" s="138" t="s">
        <v>82</v>
      </c>
      <c r="AY127" s="17" t="s">
        <v>135</v>
      </c>
      <c r="BE127" s="139">
        <f>IF(N127="základní",J127,0)</f>
        <v>0</v>
      </c>
      <c r="BF127" s="139">
        <f>IF(N127="snížená",J127,0)</f>
        <v>0</v>
      </c>
      <c r="BG127" s="139">
        <f>IF(N127="zákl. přenesená",J127,0)</f>
        <v>0</v>
      </c>
      <c r="BH127" s="139">
        <f>IF(N127="sníž. přenesená",J127,0)</f>
        <v>0</v>
      </c>
      <c r="BI127" s="139">
        <f>IF(N127="nulová",J127,0)</f>
        <v>0</v>
      </c>
      <c r="BJ127" s="17" t="s">
        <v>80</v>
      </c>
      <c r="BK127" s="139">
        <f>ROUND(I127*H127,2)</f>
        <v>0</v>
      </c>
      <c r="BL127" s="17" t="s">
        <v>143</v>
      </c>
      <c r="BM127" s="138" t="s">
        <v>193</v>
      </c>
    </row>
    <row r="128" spans="2:65" s="1" customFormat="1">
      <c r="B128" s="32"/>
      <c r="D128" s="140" t="s">
        <v>144</v>
      </c>
      <c r="F128" s="141" t="s">
        <v>194</v>
      </c>
      <c r="I128" s="142"/>
      <c r="L128" s="32"/>
      <c r="M128" s="143"/>
      <c r="T128" s="53"/>
      <c r="AT128" s="17" t="s">
        <v>144</v>
      </c>
      <c r="AU128" s="17" t="s">
        <v>82</v>
      </c>
    </row>
    <row r="129" spans="2:65" s="1" customFormat="1" ht="24.15" customHeight="1">
      <c r="B129" s="32"/>
      <c r="C129" s="127" t="s">
        <v>173</v>
      </c>
      <c r="D129" s="127" t="s">
        <v>138</v>
      </c>
      <c r="E129" s="128" t="s">
        <v>195</v>
      </c>
      <c r="F129" s="129" t="s">
        <v>196</v>
      </c>
      <c r="G129" s="130" t="s">
        <v>188</v>
      </c>
      <c r="H129" s="131">
        <v>218.08799999999999</v>
      </c>
      <c r="I129" s="132"/>
      <c r="J129" s="133">
        <f>ROUND(I129*H129,2)</f>
        <v>0</v>
      </c>
      <c r="K129" s="129" t="s">
        <v>142</v>
      </c>
      <c r="L129" s="32"/>
      <c r="M129" s="134" t="s">
        <v>19</v>
      </c>
      <c r="N129" s="135" t="s">
        <v>43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143</v>
      </c>
      <c r="AT129" s="138" t="s">
        <v>138</v>
      </c>
      <c r="AU129" s="138" t="s">
        <v>82</v>
      </c>
      <c r="AY129" s="17" t="s">
        <v>135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80</v>
      </c>
      <c r="BK129" s="139">
        <f>ROUND(I129*H129,2)</f>
        <v>0</v>
      </c>
      <c r="BL129" s="17" t="s">
        <v>143</v>
      </c>
      <c r="BM129" s="138" t="s">
        <v>197</v>
      </c>
    </row>
    <row r="130" spans="2:65" s="1" customFormat="1">
      <c r="B130" s="32"/>
      <c r="D130" s="140" t="s">
        <v>144</v>
      </c>
      <c r="F130" s="141" t="s">
        <v>198</v>
      </c>
      <c r="I130" s="142"/>
      <c r="L130" s="32"/>
      <c r="M130" s="143"/>
      <c r="T130" s="53"/>
      <c r="AT130" s="17" t="s">
        <v>144</v>
      </c>
      <c r="AU130" s="17" t="s">
        <v>82</v>
      </c>
    </row>
    <row r="131" spans="2:65" s="13" customFormat="1">
      <c r="B131" s="151"/>
      <c r="D131" s="145" t="s">
        <v>149</v>
      </c>
      <c r="E131" s="152" t="s">
        <v>19</v>
      </c>
      <c r="F131" s="153" t="s">
        <v>199</v>
      </c>
      <c r="H131" s="154">
        <v>218.08799999999999</v>
      </c>
      <c r="I131" s="155"/>
      <c r="L131" s="151"/>
      <c r="M131" s="156"/>
      <c r="T131" s="157"/>
      <c r="AT131" s="152" t="s">
        <v>149</v>
      </c>
      <c r="AU131" s="152" t="s">
        <v>82</v>
      </c>
      <c r="AV131" s="13" t="s">
        <v>82</v>
      </c>
      <c r="AW131" s="13" t="s">
        <v>33</v>
      </c>
      <c r="AX131" s="13" t="s">
        <v>72</v>
      </c>
      <c r="AY131" s="152" t="s">
        <v>135</v>
      </c>
    </row>
    <row r="132" spans="2:65" s="14" customFormat="1">
      <c r="B132" s="158"/>
      <c r="D132" s="145" t="s">
        <v>149</v>
      </c>
      <c r="E132" s="159" t="s">
        <v>19</v>
      </c>
      <c r="F132" s="160" t="s">
        <v>154</v>
      </c>
      <c r="H132" s="161">
        <v>218.08799999999999</v>
      </c>
      <c r="I132" s="162"/>
      <c r="L132" s="158"/>
      <c r="M132" s="163"/>
      <c r="T132" s="164"/>
      <c r="AT132" s="159" t="s">
        <v>149</v>
      </c>
      <c r="AU132" s="159" t="s">
        <v>82</v>
      </c>
      <c r="AV132" s="14" t="s">
        <v>143</v>
      </c>
      <c r="AW132" s="14" t="s">
        <v>33</v>
      </c>
      <c r="AX132" s="14" t="s">
        <v>80</v>
      </c>
      <c r="AY132" s="159" t="s">
        <v>135</v>
      </c>
    </row>
    <row r="133" spans="2:65" s="1" customFormat="1" ht="24.15" customHeight="1">
      <c r="B133" s="32"/>
      <c r="C133" s="127" t="s">
        <v>178</v>
      </c>
      <c r="D133" s="127" t="s">
        <v>138</v>
      </c>
      <c r="E133" s="128" t="s">
        <v>200</v>
      </c>
      <c r="F133" s="129" t="s">
        <v>201</v>
      </c>
      <c r="G133" s="130" t="s">
        <v>188</v>
      </c>
      <c r="H133" s="131">
        <v>14.481999999999999</v>
      </c>
      <c r="I133" s="132"/>
      <c r="J133" s="133">
        <f>ROUND(I133*H133,2)</f>
        <v>0</v>
      </c>
      <c r="K133" s="129" t="s">
        <v>142</v>
      </c>
      <c r="L133" s="32"/>
      <c r="M133" s="134" t="s">
        <v>19</v>
      </c>
      <c r="N133" s="135" t="s">
        <v>43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143</v>
      </c>
      <c r="AT133" s="138" t="s">
        <v>138</v>
      </c>
      <c r="AU133" s="138" t="s">
        <v>82</v>
      </c>
      <c r="AY133" s="17" t="s">
        <v>135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7" t="s">
        <v>80</v>
      </c>
      <c r="BK133" s="139">
        <f>ROUND(I133*H133,2)</f>
        <v>0</v>
      </c>
      <c r="BL133" s="17" t="s">
        <v>143</v>
      </c>
      <c r="BM133" s="138" t="s">
        <v>202</v>
      </c>
    </row>
    <row r="134" spans="2:65" s="1" customFormat="1">
      <c r="B134" s="32"/>
      <c r="D134" s="140" t="s">
        <v>144</v>
      </c>
      <c r="F134" s="141" t="s">
        <v>203</v>
      </c>
      <c r="I134" s="142"/>
      <c r="L134" s="32"/>
      <c r="M134" s="143"/>
      <c r="T134" s="53"/>
      <c r="AT134" s="17" t="s">
        <v>144</v>
      </c>
      <c r="AU134" s="17" t="s">
        <v>82</v>
      </c>
    </row>
    <row r="135" spans="2:65" s="1" customFormat="1" ht="24.15" customHeight="1">
      <c r="B135" s="32"/>
      <c r="C135" s="127" t="s">
        <v>204</v>
      </c>
      <c r="D135" s="127" t="s">
        <v>138</v>
      </c>
      <c r="E135" s="128" t="s">
        <v>205</v>
      </c>
      <c r="F135" s="129" t="s">
        <v>206</v>
      </c>
      <c r="G135" s="130" t="s">
        <v>188</v>
      </c>
      <c r="H135" s="131">
        <v>9.75</v>
      </c>
      <c r="I135" s="132"/>
      <c r="J135" s="133">
        <f>ROUND(I135*H135,2)</f>
        <v>0</v>
      </c>
      <c r="K135" s="129" t="s">
        <v>142</v>
      </c>
      <c r="L135" s="32"/>
      <c r="M135" s="134" t="s">
        <v>19</v>
      </c>
      <c r="N135" s="135" t="s">
        <v>43</v>
      </c>
      <c r="P135" s="136">
        <f>O135*H135</f>
        <v>0</v>
      </c>
      <c r="Q135" s="136">
        <v>0</v>
      </c>
      <c r="R135" s="136">
        <f>Q135*H135</f>
        <v>0</v>
      </c>
      <c r="S135" s="136">
        <v>0</v>
      </c>
      <c r="T135" s="137">
        <f>S135*H135</f>
        <v>0</v>
      </c>
      <c r="AR135" s="138" t="s">
        <v>143</v>
      </c>
      <c r="AT135" s="138" t="s">
        <v>138</v>
      </c>
      <c r="AU135" s="138" t="s">
        <v>82</v>
      </c>
      <c r="AY135" s="17" t="s">
        <v>135</v>
      </c>
      <c r="BE135" s="139">
        <f>IF(N135="základní",J135,0)</f>
        <v>0</v>
      </c>
      <c r="BF135" s="139">
        <f>IF(N135="snížená",J135,0)</f>
        <v>0</v>
      </c>
      <c r="BG135" s="139">
        <f>IF(N135="zákl. přenesená",J135,0)</f>
        <v>0</v>
      </c>
      <c r="BH135" s="139">
        <f>IF(N135="sníž. přenesená",J135,0)</f>
        <v>0</v>
      </c>
      <c r="BI135" s="139">
        <f>IF(N135="nulová",J135,0)</f>
        <v>0</v>
      </c>
      <c r="BJ135" s="17" t="s">
        <v>80</v>
      </c>
      <c r="BK135" s="139">
        <f>ROUND(I135*H135,2)</f>
        <v>0</v>
      </c>
      <c r="BL135" s="17" t="s">
        <v>143</v>
      </c>
      <c r="BM135" s="138" t="s">
        <v>207</v>
      </c>
    </row>
    <row r="136" spans="2:65" s="1" customFormat="1">
      <c r="B136" s="32"/>
      <c r="D136" s="140" t="s">
        <v>144</v>
      </c>
      <c r="F136" s="141" t="s">
        <v>208</v>
      </c>
      <c r="I136" s="142"/>
      <c r="L136" s="32"/>
      <c r="M136" s="143"/>
      <c r="T136" s="53"/>
      <c r="AT136" s="17" t="s">
        <v>144</v>
      </c>
      <c r="AU136" s="17" t="s">
        <v>82</v>
      </c>
    </row>
    <row r="137" spans="2:65" s="11" customFormat="1" ht="22.75" customHeight="1">
      <c r="B137" s="115"/>
      <c r="D137" s="116" t="s">
        <v>71</v>
      </c>
      <c r="E137" s="125" t="s">
        <v>209</v>
      </c>
      <c r="F137" s="125" t="s">
        <v>210</v>
      </c>
      <c r="I137" s="118"/>
      <c r="J137" s="126">
        <f>BK137</f>
        <v>0</v>
      </c>
      <c r="L137" s="115"/>
      <c r="M137" s="120"/>
      <c r="P137" s="121">
        <f>SUM(P138:P139)</f>
        <v>0</v>
      </c>
      <c r="R137" s="121">
        <f>SUM(R138:R139)</f>
        <v>0</v>
      </c>
      <c r="T137" s="122">
        <f>SUM(T138:T139)</f>
        <v>0</v>
      </c>
      <c r="AR137" s="116" t="s">
        <v>80</v>
      </c>
      <c r="AT137" s="123" t="s">
        <v>71</v>
      </c>
      <c r="AU137" s="123" t="s">
        <v>80</v>
      </c>
      <c r="AY137" s="116" t="s">
        <v>135</v>
      </c>
      <c r="BK137" s="124">
        <f>SUM(BK138:BK139)</f>
        <v>0</v>
      </c>
    </row>
    <row r="138" spans="2:65" s="1" customFormat="1" ht="37.75" customHeight="1">
      <c r="B138" s="32"/>
      <c r="C138" s="127" t="s">
        <v>8</v>
      </c>
      <c r="D138" s="127" t="s">
        <v>138</v>
      </c>
      <c r="E138" s="128" t="s">
        <v>211</v>
      </c>
      <c r="F138" s="129" t="s">
        <v>212</v>
      </c>
      <c r="G138" s="130" t="s">
        <v>188</v>
      </c>
      <c r="H138" s="131">
        <v>2.4169999999999998</v>
      </c>
      <c r="I138" s="132"/>
      <c r="J138" s="133">
        <f>ROUND(I138*H138,2)</f>
        <v>0</v>
      </c>
      <c r="K138" s="129" t="s">
        <v>142</v>
      </c>
      <c r="L138" s="32"/>
      <c r="M138" s="134" t="s">
        <v>19</v>
      </c>
      <c r="N138" s="135" t="s">
        <v>43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143</v>
      </c>
      <c r="AT138" s="138" t="s">
        <v>138</v>
      </c>
      <c r="AU138" s="138" t="s">
        <v>82</v>
      </c>
      <c r="AY138" s="17" t="s">
        <v>135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80</v>
      </c>
      <c r="BK138" s="139">
        <f>ROUND(I138*H138,2)</f>
        <v>0</v>
      </c>
      <c r="BL138" s="17" t="s">
        <v>143</v>
      </c>
      <c r="BM138" s="138" t="s">
        <v>213</v>
      </c>
    </row>
    <row r="139" spans="2:65" s="1" customFormat="1">
      <c r="B139" s="32"/>
      <c r="D139" s="140" t="s">
        <v>144</v>
      </c>
      <c r="F139" s="141" t="s">
        <v>214</v>
      </c>
      <c r="I139" s="142"/>
      <c r="L139" s="32"/>
      <c r="M139" s="143"/>
      <c r="T139" s="53"/>
      <c r="AT139" s="17" t="s">
        <v>144</v>
      </c>
      <c r="AU139" s="17" t="s">
        <v>82</v>
      </c>
    </row>
    <row r="140" spans="2:65" s="11" customFormat="1" ht="25.9" customHeight="1">
      <c r="B140" s="115"/>
      <c r="D140" s="116" t="s">
        <v>71</v>
      </c>
      <c r="E140" s="117" t="s">
        <v>215</v>
      </c>
      <c r="F140" s="117" t="s">
        <v>216</v>
      </c>
      <c r="I140" s="118"/>
      <c r="J140" s="119">
        <f>BK140</f>
        <v>0</v>
      </c>
      <c r="L140" s="115"/>
      <c r="M140" s="120"/>
      <c r="P140" s="121">
        <f>P141+P173+P182+P248+P283</f>
        <v>0</v>
      </c>
      <c r="R140" s="121">
        <f>R141+R173+R182+R248+R283</f>
        <v>0</v>
      </c>
      <c r="T140" s="122">
        <f>T141+T173+T182+T248+T283</f>
        <v>0</v>
      </c>
      <c r="AR140" s="116" t="s">
        <v>82</v>
      </c>
      <c r="AT140" s="123" t="s">
        <v>71</v>
      </c>
      <c r="AU140" s="123" t="s">
        <v>72</v>
      </c>
      <c r="AY140" s="116" t="s">
        <v>135</v>
      </c>
      <c r="BK140" s="124">
        <f>BK141+BK173+BK182+BK248+BK283</f>
        <v>0</v>
      </c>
    </row>
    <row r="141" spans="2:65" s="11" customFormat="1" ht="22.75" customHeight="1">
      <c r="B141" s="115"/>
      <c r="D141" s="116" t="s">
        <v>71</v>
      </c>
      <c r="E141" s="125" t="s">
        <v>217</v>
      </c>
      <c r="F141" s="125" t="s">
        <v>218</v>
      </c>
      <c r="I141" s="118"/>
      <c r="J141" s="126">
        <f>BK141</f>
        <v>0</v>
      </c>
      <c r="L141" s="115"/>
      <c r="M141" s="120"/>
      <c r="P141" s="121">
        <f>SUM(P142:P172)</f>
        <v>0</v>
      </c>
      <c r="R141" s="121">
        <f>SUM(R142:R172)</f>
        <v>0</v>
      </c>
      <c r="T141" s="122">
        <f>SUM(T142:T172)</f>
        <v>0</v>
      </c>
      <c r="AR141" s="116" t="s">
        <v>82</v>
      </c>
      <c r="AT141" s="123" t="s">
        <v>71</v>
      </c>
      <c r="AU141" s="123" t="s">
        <v>80</v>
      </c>
      <c r="AY141" s="116" t="s">
        <v>135</v>
      </c>
      <c r="BK141" s="124">
        <f>SUM(BK142:BK172)</f>
        <v>0</v>
      </c>
    </row>
    <row r="142" spans="2:65" s="1" customFormat="1" ht="24.15" customHeight="1">
      <c r="B142" s="32"/>
      <c r="C142" s="127" t="s">
        <v>219</v>
      </c>
      <c r="D142" s="127" t="s">
        <v>138</v>
      </c>
      <c r="E142" s="128" t="s">
        <v>220</v>
      </c>
      <c r="F142" s="129" t="s">
        <v>221</v>
      </c>
      <c r="G142" s="130" t="s">
        <v>222</v>
      </c>
      <c r="H142" s="131">
        <v>1</v>
      </c>
      <c r="I142" s="132"/>
      <c r="J142" s="133">
        <f>ROUND(I142*H142,2)</f>
        <v>0</v>
      </c>
      <c r="K142" s="129" t="s">
        <v>19</v>
      </c>
      <c r="L142" s="32"/>
      <c r="M142" s="134" t="s">
        <v>19</v>
      </c>
      <c r="N142" s="135" t="s">
        <v>43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193</v>
      </c>
      <c r="AT142" s="138" t="s">
        <v>138</v>
      </c>
      <c r="AU142" s="138" t="s">
        <v>82</v>
      </c>
      <c r="AY142" s="17" t="s">
        <v>135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80</v>
      </c>
      <c r="BK142" s="139">
        <f>ROUND(I142*H142,2)</f>
        <v>0</v>
      </c>
      <c r="BL142" s="17" t="s">
        <v>193</v>
      </c>
      <c r="BM142" s="138" t="s">
        <v>223</v>
      </c>
    </row>
    <row r="143" spans="2:65" s="1" customFormat="1" ht="24.15" customHeight="1">
      <c r="B143" s="32"/>
      <c r="C143" s="127" t="s">
        <v>189</v>
      </c>
      <c r="D143" s="127" t="s">
        <v>138</v>
      </c>
      <c r="E143" s="128" t="s">
        <v>224</v>
      </c>
      <c r="F143" s="129" t="s">
        <v>221</v>
      </c>
      <c r="G143" s="130" t="s">
        <v>222</v>
      </c>
      <c r="H143" s="131">
        <v>1</v>
      </c>
      <c r="I143" s="132"/>
      <c r="J143" s="133">
        <f>ROUND(I143*H143,2)</f>
        <v>0</v>
      </c>
      <c r="K143" s="129" t="s">
        <v>19</v>
      </c>
      <c r="L143" s="32"/>
      <c r="M143" s="134" t="s">
        <v>19</v>
      </c>
      <c r="N143" s="135" t="s">
        <v>43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193</v>
      </c>
      <c r="AT143" s="138" t="s">
        <v>138</v>
      </c>
      <c r="AU143" s="138" t="s">
        <v>82</v>
      </c>
      <c r="AY143" s="17" t="s">
        <v>135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80</v>
      </c>
      <c r="BK143" s="139">
        <f>ROUND(I143*H143,2)</f>
        <v>0</v>
      </c>
      <c r="BL143" s="17" t="s">
        <v>193</v>
      </c>
      <c r="BM143" s="138" t="s">
        <v>225</v>
      </c>
    </row>
    <row r="144" spans="2:65" s="1" customFormat="1" ht="24.15" customHeight="1">
      <c r="B144" s="32"/>
      <c r="C144" s="127" t="s">
        <v>226</v>
      </c>
      <c r="D144" s="127" t="s">
        <v>138</v>
      </c>
      <c r="E144" s="128" t="s">
        <v>227</v>
      </c>
      <c r="F144" s="129" t="s">
        <v>221</v>
      </c>
      <c r="G144" s="130" t="s">
        <v>222</v>
      </c>
      <c r="H144" s="131">
        <v>1</v>
      </c>
      <c r="I144" s="132"/>
      <c r="J144" s="133">
        <f>ROUND(I144*H144,2)</f>
        <v>0</v>
      </c>
      <c r="K144" s="129" t="s">
        <v>19</v>
      </c>
      <c r="L144" s="32"/>
      <c r="M144" s="134" t="s">
        <v>19</v>
      </c>
      <c r="N144" s="135" t="s">
        <v>43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193</v>
      </c>
      <c r="AT144" s="138" t="s">
        <v>138</v>
      </c>
      <c r="AU144" s="138" t="s">
        <v>82</v>
      </c>
      <c r="AY144" s="17" t="s">
        <v>135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80</v>
      </c>
      <c r="BK144" s="139">
        <f>ROUND(I144*H144,2)</f>
        <v>0</v>
      </c>
      <c r="BL144" s="17" t="s">
        <v>193</v>
      </c>
      <c r="BM144" s="138" t="s">
        <v>228</v>
      </c>
    </row>
    <row r="145" spans="2:65" s="1" customFormat="1" ht="24.15" customHeight="1">
      <c r="B145" s="32"/>
      <c r="C145" s="127" t="s">
        <v>193</v>
      </c>
      <c r="D145" s="127" t="s">
        <v>138</v>
      </c>
      <c r="E145" s="128" t="s">
        <v>229</v>
      </c>
      <c r="F145" s="129" t="s">
        <v>221</v>
      </c>
      <c r="G145" s="130" t="s">
        <v>222</v>
      </c>
      <c r="H145" s="131">
        <v>1</v>
      </c>
      <c r="I145" s="132"/>
      <c r="J145" s="133">
        <f>ROUND(I145*H145,2)</f>
        <v>0</v>
      </c>
      <c r="K145" s="129" t="s">
        <v>19</v>
      </c>
      <c r="L145" s="32"/>
      <c r="M145" s="134" t="s">
        <v>19</v>
      </c>
      <c r="N145" s="135" t="s">
        <v>43</v>
      </c>
      <c r="P145" s="136">
        <f>O145*H145</f>
        <v>0</v>
      </c>
      <c r="Q145" s="136">
        <v>0</v>
      </c>
      <c r="R145" s="136">
        <f>Q145*H145</f>
        <v>0</v>
      </c>
      <c r="S145" s="136">
        <v>0</v>
      </c>
      <c r="T145" s="137">
        <f>S145*H145</f>
        <v>0</v>
      </c>
      <c r="AR145" s="138" t="s">
        <v>193</v>
      </c>
      <c r="AT145" s="138" t="s">
        <v>138</v>
      </c>
      <c r="AU145" s="138" t="s">
        <v>82</v>
      </c>
      <c r="AY145" s="17" t="s">
        <v>135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80</v>
      </c>
      <c r="BK145" s="139">
        <f>ROUND(I145*H145,2)</f>
        <v>0</v>
      </c>
      <c r="BL145" s="17" t="s">
        <v>193</v>
      </c>
      <c r="BM145" s="138" t="s">
        <v>230</v>
      </c>
    </row>
    <row r="146" spans="2:65" s="1" customFormat="1" ht="33" customHeight="1">
      <c r="B146" s="32"/>
      <c r="C146" s="127" t="s">
        <v>231</v>
      </c>
      <c r="D146" s="127" t="s">
        <v>138</v>
      </c>
      <c r="E146" s="128" t="s">
        <v>232</v>
      </c>
      <c r="F146" s="129" t="s">
        <v>233</v>
      </c>
      <c r="G146" s="130" t="s">
        <v>141</v>
      </c>
      <c r="H146" s="131">
        <v>22.321000000000002</v>
      </c>
      <c r="I146" s="132"/>
      <c r="J146" s="133">
        <f>ROUND(I146*H146,2)</f>
        <v>0</v>
      </c>
      <c r="K146" s="129" t="s">
        <v>142</v>
      </c>
      <c r="L146" s="32"/>
      <c r="M146" s="134" t="s">
        <v>19</v>
      </c>
      <c r="N146" s="135" t="s">
        <v>43</v>
      </c>
      <c r="P146" s="136">
        <f>O146*H146</f>
        <v>0</v>
      </c>
      <c r="Q146" s="136">
        <v>0</v>
      </c>
      <c r="R146" s="136">
        <f>Q146*H146</f>
        <v>0</v>
      </c>
      <c r="S146" s="136">
        <v>0</v>
      </c>
      <c r="T146" s="137">
        <f>S146*H146</f>
        <v>0</v>
      </c>
      <c r="AR146" s="138" t="s">
        <v>193</v>
      </c>
      <c r="AT146" s="138" t="s">
        <v>138</v>
      </c>
      <c r="AU146" s="138" t="s">
        <v>82</v>
      </c>
      <c r="AY146" s="17" t="s">
        <v>135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7" t="s">
        <v>80</v>
      </c>
      <c r="BK146" s="139">
        <f>ROUND(I146*H146,2)</f>
        <v>0</v>
      </c>
      <c r="BL146" s="17" t="s">
        <v>193</v>
      </c>
      <c r="BM146" s="138" t="s">
        <v>234</v>
      </c>
    </row>
    <row r="147" spans="2:65" s="1" customFormat="1">
      <c r="B147" s="32"/>
      <c r="D147" s="140" t="s">
        <v>144</v>
      </c>
      <c r="F147" s="141" t="s">
        <v>235</v>
      </c>
      <c r="I147" s="142"/>
      <c r="L147" s="32"/>
      <c r="M147" s="143"/>
      <c r="T147" s="53"/>
      <c r="AT147" s="17" t="s">
        <v>144</v>
      </c>
      <c r="AU147" s="17" t="s">
        <v>82</v>
      </c>
    </row>
    <row r="148" spans="2:65" s="13" customFormat="1">
      <c r="B148" s="151"/>
      <c r="D148" s="145" t="s">
        <v>149</v>
      </c>
      <c r="E148" s="152" t="s">
        <v>19</v>
      </c>
      <c r="F148" s="153" t="s">
        <v>236</v>
      </c>
      <c r="H148" s="154">
        <v>3.8</v>
      </c>
      <c r="I148" s="155"/>
      <c r="L148" s="151"/>
      <c r="M148" s="156"/>
      <c r="T148" s="157"/>
      <c r="AT148" s="152" t="s">
        <v>149</v>
      </c>
      <c r="AU148" s="152" t="s">
        <v>82</v>
      </c>
      <c r="AV148" s="13" t="s">
        <v>82</v>
      </c>
      <c r="AW148" s="13" t="s">
        <v>33</v>
      </c>
      <c r="AX148" s="13" t="s">
        <v>72</v>
      </c>
      <c r="AY148" s="152" t="s">
        <v>135</v>
      </c>
    </row>
    <row r="149" spans="2:65" s="13" customFormat="1">
      <c r="B149" s="151"/>
      <c r="D149" s="145" t="s">
        <v>149</v>
      </c>
      <c r="E149" s="152" t="s">
        <v>19</v>
      </c>
      <c r="F149" s="153" t="s">
        <v>237</v>
      </c>
      <c r="H149" s="154">
        <v>7.4</v>
      </c>
      <c r="I149" s="155"/>
      <c r="L149" s="151"/>
      <c r="M149" s="156"/>
      <c r="T149" s="157"/>
      <c r="AT149" s="152" t="s">
        <v>149</v>
      </c>
      <c r="AU149" s="152" t="s">
        <v>82</v>
      </c>
      <c r="AV149" s="13" t="s">
        <v>82</v>
      </c>
      <c r="AW149" s="13" t="s">
        <v>33</v>
      </c>
      <c r="AX149" s="13" t="s">
        <v>72</v>
      </c>
      <c r="AY149" s="152" t="s">
        <v>135</v>
      </c>
    </row>
    <row r="150" spans="2:65" s="13" customFormat="1">
      <c r="B150" s="151"/>
      <c r="D150" s="145" t="s">
        <v>149</v>
      </c>
      <c r="E150" s="152" t="s">
        <v>19</v>
      </c>
      <c r="F150" s="153" t="s">
        <v>238</v>
      </c>
      <c r="H150" s="154">
        <v>11.121</v>
      </c>
      <c r="I150" s="155"/>
      <c r="L150" s="151"/>
      <c r="M150" s="156"/>
      <c r="T150" s="157"/>
      <c r="AT150" s="152" t="s">
        <v>149</v>
      </c>
      <c r="AU150" s="152" t="s">
        <v>82</v>
      </c>
      <c r="AV150" s="13" t="s">
        <v>82</v>
      </c>
      <c r="AW150" s="13" t="s">
        <v>33</v>
      </c>
      <c r="AX150" s="13" t="s">
        <v>72</v>
      </c>
      <c r="AY150" s="152" t="s">
        <v>135</v>
      </c>
    </row>
    <row r="151" spans="2:65" s="14" customFormat="1">
      <c r="B151" s="158"/>
      <c r="D151" s="145" t="s">
        <v>149</v>
      </c>
      <c r="E151" s="159" t="s">
        <v>19</v>
      </c>
      <c r="F151" s="160" t="s">
        <v>154</v>
      </c>
      <c r="H151" s="161">
        <v>22.320999999999998</v>
      </c>
      <c r="I151" s="162"/>
      <c r="L151" s="158"/>
      <c r="M151" s="163"/>
      <c r="T151" s="164"/>
      <c r="AT151" s="159" t="s">
        <v>149</v>
      </c>
      <c r="AU151" s="159" t="s">
        <v>82</v>
      </c>
      <c r="AV151" s="14" t="s">
        <v>143</v>
      </c>
      <c r="AW151" s="14" t="s">
        <v>33</v>
      </c>
      <c r="AX151" s="14" t="s">
        <v>80</v>
      </c>
      <c r="AY151" s="159" t="s">
        <v>135</v>
      </c>
    </row>
    <row r="152" spans="2:65" s="1" customFormat="1" ht="33" customHeight="1">
      <c r="B152" s="32"/>
      <c r="C152" s="127" t="s">
        <v>197</v>
      </c>
      <c r="D152" s="127" t="s">
        <v>138</v>
      </c>
      <c r="E152" s="128" t="s">
        <v>239</v>
      </c>
      <c r="F152" s="129" t="s">
        <v>233</v>
      </c>
      <c r="G152" s="130" t="s">
        <v>141</v>
      </c>
      <c r="H152" s="131">
        <v>11.2</v>
      </c>
      <c r="I152" s="132"/>
      <c r="J152" s="133">
        <f>ROUND(I152*H152,2)</f>
        <v>0</v>
      </c>
      <c r="K152" s="129" t="s">
        <v>19</v>
      </c>
      <c r="L152" s="32"/>
      <c r="M152" s="134" t="s">
        <v>19</v>
      </c>
      <c r="N152" s="135" t="s">
        <v>43</v>
      </c>
      <c r="P152" s="136">
        <f>O152*H152</f>
        <v>0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193</v>
      </c>
      <c r="AT152" s="138" t="s">
        <v>138</v>
      </c>
      <c r="AU152" s="138" t="s">
        <v>82</v>
      </c>
      <c r="AY152" s="17" t="s">
        <v>135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7" t="s">
        <v>80</v>
      </c>
      <c r="BK152" s="139">
        <f>ROUND(I152*H152,2)</f>
        <v>0</v>
      </c>
      <c r="BL152" s="17" t="s">
        <v>193</v>
      </c>
      <c r="BM152" s="138" t="s">
        <v>240</v>
      </c>
    </row>
    <row r="153" spans="2:65" s="13" customFormat="1">
      <c r="B153" s="151"/>
      <c r="D153" s="145" t="s">
        <v>149</v>
      </c>
      <c r="E153" s="152" t="s">
        <v>19</v>
      </c>
      <c r="F153" s="153" t="s">
        <v>236</v>
      </c>
      <c r="H153" s="154">
        <v>3.8</v>
      </c>
      <c r="I153" s="155"/>
      <c r="L153" s="151"/>
      <c r="M153" s="156"/>
      <c r="T153" s="157"/>
      <c r="AT153" s="152" t="s">
        <v>149</v>
      </c>
      <c r="AU153" s="152" t="s">
        <v>82</v>
      </c>
      <c r="AV153" s="13" t="s">
        <v>82</v>
      </c>
      <c r="AW153" s="13" t="s">
        <v>33</v>
      </c>
      <c r="AX153" s="13" t="s">
        <v>72</v>
      </c>
      <c r="AY153" s="152" t="s">
        <v>135</v>
      </c>
    </row>
    <row r="154" spans="2:65" s="13" customFormat="1">
      <c r="B154" s="151"/>
      <c r="D154" s="145" t="s">
        <v>149</v>
      </c>
      <c r="E154" s="152" t="s">
        <v>19</v>
      </c>
      <c r="F154" s="153" t="s">
        <v>237</v>
      </c>
      <c r="H154" s="154">
        <v>7.4</v>
      </c>
      <c r="I154" s="155"/>
      <c r="L154" s="151"/>
      <c r="M154" s="156"/>
      <c r="T154" s="157"/>
      <c r="AT154" s="152" t="s">
        <v>149</v>
      </c>
      <c r="AU154" s="152" t="s">
        <v>82</v>
      </c>
      <c r="AV154" s="13" t="s">
        <v>82</v>
      </c>
      <c r="AW154" s="13" t="s">
        <v>33</v>
      </c>
      <c r="AX154" s="13" t="s">
        <v>72</v>
      </c>
      <c r="AY154" s="152" t="s">
        <v>135</v>
      </c>
    </row>
    <row r="155" spans="2:65" s="14" customFormat="1">
      <c r="B155" s="158"/>
      <c r="D155" s="145" t="s">
        <v>149</v>
      </c>
      <c r="E155" s="159" t="s">
        <v>19</v>
      </c>
      <c r="F155" s="160" t="s">
        <v>154</v>
      </c>
      <c r="H155" s="161">
        <v>11.2</v>
      </c>
      <c r="I155" s="162"/>
      <c r="L155" s="158"/>
      <c r="M155" s="163"/>
      <c r="T155" s="164"/>
      <c r="AT155" s="159" t="s">
        <v>149</v>
      </c>
      <c r="AU155" s="159" t="s">
        <v>82</v>
      </c>
      <c r="AV155" s="14" t="s">
        <v>143</v>
      </c>
      <c r="AW155" s="14" t="s">
        <v>33</v>
      </c>
      <c r="AX155" s="14" t="s">
        <v>80</v>
      </c>
      <c r="AY155" s="159" t="s">
        <v>135</v>
      </c>
    </row>
    <row r="156" spans="2:65" s="1" customFormat="1" ht="24.15" customHeight="1">
      <c r="B156" s="32"/>
      <c r="C156" s="127" t="s">
        <v>241</v>
      </c>
      <c r="D156" s="127" t="s">
        <v>138</v>
      </c>
      <c r="E156" s="128" t="s">
        <v>242</v>
      </c>
      <c r="F156" s="129" t="s">
        <v>221</v>
      </c>
      <c r="G156" s="130" t="s">
        <v>141</v>
      </c>
      <c r="H156" s="131">
        <v>22.321000000000002</v>
      </c>
      <c r="I156" s="132"/>
      <c r="J156" s="133">
        <f>ROUND(I156*H156,2)</f>
        <v>0</v>
      </c>
      <c r="K156" s="129" t="s">
        <v>142</v>
      </c>
      <c r="L156" s="32"/>
      <c r="M156" s="134" t="s">
        <v>19</v>
      </c>
      <c r="N156" s="135" t="s">
        <v>43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193</v>
      </c>
      <c r="AT156" s="138" t="s">
        <v>138</v>
      </c>
      <c r="AU156" s="138" t="s">
        <v>82</v>
      </c>
      <c r="AY156" s="17" t="s">
        <v>135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80</v>
      </c>
      <c r="BK156" s="139">
        <f>ROUND(I156*H156,2)</f>
        <v>0</v>
      </c>
      <c r="BL156" s="17" t="s">
        <v>193</v>
      </c>
      <c r="BM156" s="138" t="s">
        <v>243</v>
      </c>
    </row>
    <row r="157" spans="2:65" s="1" customFormat="1">
      <c r="B157" s="32"/>
      <c r="D157" s="140" t="s">
        <v>144</v>
      </c>
      <c r="F157" s="141" t="s">
        <v>244</v>
      </c>
      <c r="I157" s="142"/>
      <c r="L157" s="32"/>
      <c r="M157" s="143"/>
      <c r="T157" s="53"/>
      <c r="AT157" s="17" t="s">
        <v>144</v>
      </c>
      <c r="AU157" s="17" t="s">
        <v>82</v>
      </c>
    </row>
    <row r="158" spans="2:65" s="1" customFormat="1" ht="16.5" customHeight="1">
      <c r="B158" s="32"/>
      <c r="C158" s="127" t="s">
        <v>202</v>
      </c>
      <c r="D158" s="127" t="s">
        <v>138</v>
      </c>
      <c r="E158" s="128" t="s">
        <v>245</v>
      </c>
      <c r="F158" s="129" t="s">
        <v>246</v>
      </c>
      <c r="G158" s="130" t="s">
        <v>141</v>
      </c>
      <c r="H158" s="131">
        <v>22.321000000000002</v>
      </c>
      <c r="I158" s="132"/>
      <c r="J158" s="133">
        <f>ROUND(I158*H158,2)</f>
        <v>0</v>
      </c>
      <c r="K158" s="129" t="s">
        <v>142</v>
      </c>
      <c r="L158" s="32"/>
      <c r="M158" s="134" t="s">
        <v>19</v>
      </c>
      <c r="N158" s="135" t="s">
        <v>43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193</v>
      </c>
      <c r="AT158" s="138" t="s">
        <v>138</v>
      </c>
      <c r="AU158" s="138" t="s">
        <v>82</v>
      </c>
      <c r="AY158" s="17" t="s">
        <v>135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80</v>
      </c>
      <c r="BK158" s="139">
        <f>ROUND(I158*H158,2)</f>
        <v>0</v>
      </c>
      <c r="BL158" s="17" t="s">
        <v>193</v>
      </c>
      <c r="BM158" s="138" t="s">
        <v>247</v>
      </c>
    </row>
    <row r="159" spans="2:65" s="1" customFormat="1">
      <c r="B159" s="32"/>
      <c r="D159" s="140" t="s">
        <v>144</v>
      </c>
      <c r="F159" s="141" t="s">
        <v>248</v>
      </c>
      <c r="I159" s="142"/>
      <c r="L159" s="32"/>
      <c r="M159" s="143"/>
      <c r="T159" s="53"/>
      <c r="AT159" s="17" t="s">
        <v>144</v>
      </c>
      <c r="AU159" s="17" t="s">
        <v>82</v>
      </c>
    </row>
    <row r="160" spans="2:65" s="1" customFormat="1" ht="24.15" customHeight="1">
      <c r="B160" s="32"/>
      <c r="C160" s="127" t="s">
        <v>7</v>
      </c>
      <c r="D160" s="127" t="s">
        <v>138</v>
      </c>
      <c r="E160" s="128" t="s">
        <v>249</v>
      </c>
      <c r="F160" s="129" t="s">
        <v>250</v>
      </c>
      <c r="G160" s="130" t="s">
        <v>141</v>
      </c>
      <c r="H160" s="131">
        <v>343.9</v>
      </c>
      <c r="I160" s="132"/>
      <c r="J160" s="133">
        <f>ROUND(I160*H160,2)</f>
        <v>0</v>
      </c>
      <c r="K160" s="129" t="s">
        <v>142</v>
      </c>
      <c r="L160" s="32"/>
      <c r="M160" s="134" t="s">
        <v>19</v>
      </c>
      <c r="N160" s="135" t="s">
        <v>43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193</v>
      </c>
      <c r="AT160" s="138" t="s">
        <v>138</v>
      </c>
      <c r="AU160" s="138" t="s">
        <v>82</v>
      </c>
      <c r="AY160" s="17" t="s">
        <v>135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80</v>
      </c>
      <c r="BK160" s="139">
        <f>ROUND(I160*H160,2)</f>
        <v>0</v>
      </c>
      <c r="BL160" s="17" t="s">
        <v>193</v>
      </c>
      <c r="BM160" s="138" t="s">
        <v>251</v>
      </c>
    </row>
    <row r="161" spans="2:65" s="1" customFormat="1">
      <c r="B161" s="32"/>
      <c r="D161" s="140" t="s">
        <v>144</v>
      </c>
      <c r="F161" s="141" t="s">
        <v>252</v>
      </c>
      <c r="I161" s="142"/>
      <c r="L161" s="32"/>
      <c r="M161" s="143"/>
      <c r="T161" s="53"/>
      <c r="AT161" s="17" t="s">
        <v>144</v>
      </c>
      <c r="AU161" s="17" t="s">
        <v>82</v>
      </c>
    </row>
    <row r="162" spans="2:65" s="12" customFormat="1">
      <c r="B162" s="144"/>
      <c r="D162" s="145" t="s">
        <v>149</v>
      </c>
      <c r="E162" s="146" t="s">
        <v>19</v>
      </c>
      <c r="F162" s="147" t="s">
        <v>253</v>
      </c>
      <c r="H162" s="146" t="s">
        <v>19</v>
      </c>
      <c r="I162" s="148"/>
      <c r="L162" s="144"/>
      <c r="M162" s="149"/>
      <c r="T162" s="150"/>
      <c r="AT162" s="146" t="s">
        <v>149</v>
      </c>
      <c r="AU162" s="146" t="s">
        <v>82</v>
      </c>
      <c r="AV162" s="12" t="s">
        <v>80</v>
      </c>
      <c r="AW162" s="12" t="s">
        <v>33</v>
      </c>
      <c r="AX162" s="12" t="s">
        <v>72</v>
      </c>
      <c r="AY162" s="146" t="s">
        <v>135</v>
      </c>
    </row>
    <row r="163" spans="2:65" s="13" customFormat="1">
      <c r="B163" s="151"/>
      <c r="D163" s="145" t="s">
        <v>149</v>
      </c>
      <c r="E163" s="152" t="s">
        <v>19</v>
      </c>
      <c r="F163" s="153" t="s">
        <v>236</v>
      </c>
      <c r="H163" s="154">
        <v>3.8</v>
      </c>
      <c r="I163" s="155"/>
      <c r="L163" s="151"/>
      <c r="M163" s="156"/>
      <c r="T163" s="157"/>
      <c r="AT163" s="152" t="s">
        <v>149</v>
      </c>
      <c r="AU163" s="152" t="s">
        <v>82</v>
      </c>
      <c r="AV163" s="13" t="s">
        <v>82</v>
      </c>
      <c r="AW163" s="13" t="s">
        <v>33</v>
      </c>
      <c r="AX163" s="13" t="s">
        <v>72</v>
      </c>
      <c r="AY163" s="152" t="s">
        <v>135</v>
      </c>
    </row>
    <row r="164" spans="2:65" s="13" customFormat="1">
      <c r="B164" s="151"/>
      <c r="D164" s="145" t="s">
        <v>149</v>
      </c>
      <c r="E164" s="152" t="s">
        <v>19</v>
      </c>
      <c r="F164" s="153" t="s">
        <v>254</v>
      </c>
      <c r="H164" s="154">
        <v>25.9</v>
      </c>
      <c r="I164" s="155"/>
      <c r="L164" s="151"/>
      <c r="M164" s="156"/>
      <c r="T164" s="157"/>
      <c r="AT164" s="152" t="s">
        <v>149</v>
      </c>
      <c r="AU164" s="152" t="s">
        <v>82</v>
      </c>
      <c r="AV164" s="13" t="s">
        <v>82</v>
      </c>
      <c r="AW164" s="13" t="s">
        <v>33</v>
      </c>
      <c r="AX164" s="13" t="s">
        <v>72</v>
      </c>
      <c r="AY164" s="152" t="s">
        <v>135</v>
      </c>
    </row>
    <row r="165" spans="2:65" s="13" customFormat="1">
      <c r="B165" s="151"/>
      <c r="D165" s="145" t="s">
        <v>149</v>
      </c>
      <c r="E165" s="152" t="s">
        <v>19</v>
      </c>
      <c r="F165" s="153" t="s">
        <v>255</v>
      </c>
      <c r="H165" s="154">
        <v>101.9</v>
      </c>
      <c r="I165" s="155"/>
      <c r="L165" s="151"/>
      <c r="M165" s="156"/>
      <c r="T165" s="157"/>
      <c r="AT165" s="152" t="s">
        <v>149</v>
      </c>
      <c r="AU165" s="152" t="s">
        <v>82</v>
      </c>
      <c r="AV165" s="13" t="s">
        <v>82</v>
      </c>
      <c r="AW165" s="13" t="s">
        <v>33</v>
      </c>
      <c r="AX165" s="13" t="s">
        <v>72</v>
      </c>
      <c r="AY165" s="152" t="s">
        <v>135</v>
      </c>
    </row>
    <row r="166" spans="2:65" s="13" customFormat="1">
      <c r="B166" s="151"/>
      <c r="D166" s="145" t="s">
        <v>149</v>
      </c>
      <c r="E166" s="152" t="s">
        <v>19</v>
      </c>
      <c r="F166" s="153" t="s">
        <v>256</v>
      </c>
      <c r="H166" s="154">
        <v>68.599999999999994</v>
      </c>
      <c r="I166" s="155"/>
      <c r="L166" s="151"/>
      <c r="M166" s="156"/>
      <c r="T166" s="157"/>
      <c r="AT166" s="152" t="s">
        <v>149</v>
      </c>
      <c r="AU166" s="152" t="s">
        <v>82</v>
      </c>
      <c r="AV166" s="13" t="s">
        <v>82</v>
      </c>
      <c r="AW166" s="13" t="s">
        <v>33</v>
      </c>
      <c r="AX166" s="13" t="s">
        <v>72</v>
      </c>
      <c r="AY166" s="152" t="s">
        <v>135</v>
      </c>
    </row>
    <row r="167" spans="2:65" s="13" customFormat="1">
      <c r="B167" s="151"/>
      <c r="D167" s="145" t="s">
        <v>149</v>
      </c>
      <c r="E167" s="152" t="s">
        <v>19</v>
      </c>
      <c r="F167" s="153" t="s">
        <v>257</v>
      </c>
      <c r="H167" s="154">
        <v>123.5</v>
      </c>
      <c r="I167" s="155"/>
      <c r="L167" s="151"/>
      <c r="M167" s="156"/>
      <c r="T167" s="157"/>
      <c r="AT167" s="152" t="s">
        <v>149</v>
      </c>
      <c r="AU167" s="152" t="s">
        <v>82</v>
      </c>
      <c r="AV167" s="13" t="s">
        <v>82</v>
      </c>
      <c r="AW167" s="13" t="s">
        <v>33</v>
      </c>
      <c r="AX167" s="13" t="s">
        <v>72</v>
      </c>
      <c r="AY167" s="152" t="s">
        <v>135</v>
      </c>
    </row>
    <row r="168" spans="2:65" s="13" customFormat="1">
      <c r="B168" s="151"/>
      <c r="D168" s="145" t="s">
        <v>149</v>
      </c>
      <c r="E168" s="152" t="s">
        <v>19</v>
      </c>
      <c r="F168" s="153" t="s">
        <v>258</v>
      </c>
      <c r="H168" s="154">
        <v>12</v>
      </c>
      <c r="I168" s="155"/>
      <c r="L168" s="151"/>
      <c r="M168" s="156"/>
      <c r="T168" s="157"/>
      <c r="AT168" s="152" t="s">
        <v>149</v>
      </c>
      <c r="AU168" s="152" t="s">
        <v>82</v>
      </c>
      <c r="AV168" s="13" t="s">
        <v>82</v>
      </c>
      <c r="AW168" s="13" t="s">
        <v>33</v>
      </c>
      <c r="AX168" s="13" t="s">
        <v>72</v>
      </c>
      <c r="AY168" s="152" t="s">
        <v>135</v>
      </c>
    </row>
    <row r="169" spans="2:65" s="13" customFormat="1">
      <c r="B169" s="151"/>
      <c r="D169" s="145" t="s">
        <v>149</v>
      </c>
      <c r="E169" s="152" t="s">
        <v>19</v>
      </c>
      <c r="F169" s="153" t="s">
        <v>259</v>
      </c>
      <c r="H169" s="154">
        <v>8.1999999999999993</v>
      </c>
      <c r="I169" s="155"/>
      <c r="L169" s="151"/>
      <c r="M169" s="156"/>
      <c r="T169" s="157"/>
      <c r="AT169" s="152" t="s">
        <v>149</v>
      </c>
      <c r="AU169" s="152" t="s">
        <v>82</v>
      </c>
      <c r="AV169" s="13" t="s">
        <v>82</v>
      </c>
      <c r="AW169" s="13" t="s">
        <v>33</v>
      </c>
      <c r="AX169" s="13" t="s">
        <v>72</v>
      </c>
      <c r="AY169" s="152" t="s">
        <v>135</v>
      </c>
    </row>
    <row r="170" spans="2:65" s="14" customFormat="1">
      <c r="B170" s="158"/>
      <c r="D170" s="145" t="s">
        <v>149</v>
      </c>
      <c r="E170" s="159" t="s">
        <v>19</v>
      </c>
      <c r="F170" s="160" t="s">
        <v>154</v>
      </c>
      <c r="H170" s="161">
        <v>343.9</v>
      </c>
      <c r="I170" s="162"/>
      <c r="L170" s="158"/>
      <c r="M170" s="163"/>
      <c r="T170" s="164"/>
      <c r="AT170" s="159" t="s">
        <v>149</v>
      </c>
      <c r="AU170" s="159" t="s">
        <v>82</v>
      </c>
      <c r="AV170" s="14" t="s">
        <v>143</v>
      </c>
      <c r="AW170" s="14" t="s">
        <v>33</v>
      </c>
      <c r="AX170" s="14" t="s">
        <v>80</v>
      </c>
      <c r="AY170" s="159" t="s">
        <v>135</v>
      </c>
    </row>
    <row r="171" spans="2:65" s="1" customFormat="1" ht="37.75" customHeight="1">
      <c r="B171" s="32"/>
      <c r="C171" s="127" t="s">
        <v>207</v>
      </c>
      <c r="D171" s="127" t="s">
        <v>138</v>
      </c>
      <c r="E171" s="128" t="s">
        <v>260</v>
      </c>
      <c r="F171" s="129" t="s">
        <v>261</v>
      </c>
      <c r="G171" s="130" t="s">
        <v>188</v>
      </c>
      <c r="H171" s="131">
        <v>0.49199999999999999</v>
      </c>
      <c r="I171" s="132"/>
      <c r="J171" s="133">
        <f>ROUND(I171*H171,2)</f>
        <v>0</v>
      </c>
      <c r="K171" s="129" t="s">
        <v>142</v>
      </c>
      <c r="L171" s="32"/>
      <c r="M171" s="134" t="s">
        <v>19</v>
      </c>
      <c r="N171" s="135" t="s">
        <v>43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193</v>
      </c>
      <c r="AT171" s="138" t="s">
        <v>138</v>
      </c>
      <c r="AU171" s="138" t="s">
        <v>82</v>
      </c>
      <c r="AY171" s="17" t="s">
        <v>135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80</v>
      </c>
      <c r="BK171" s="139">
        <f>ROUND(I171*H171,2)</f>
        <v>0</v>
      </c>
      <c r="BL171" s="17" t="s">
        <v>193</v>
      </c>
      <c r="BM171" s="138" t="s">
        <v>262</v>
      </c>
    </row>
    <row r="172" spans="2:65" s="1" customFormat="1">
      <c r="B172" s="32"/>
      <c r="D172" s="140" t="s">
        <v>144</v>
      </c>
      <c r="F172" s="141" t="s">
        <v>263</v>
      </c>
      <c r="I172" s="142"/>
      <c r="L172" s="32"/>
      <c r="M172" s="143"/>
      <c r="T172" s="53"/>
      <c r="AT172" s="17" t="s">
        <v>144</v>
      </c>
      <c r="AU172" s="17" t="s">
        <v>82</v>
      </c>
    </row>
    <row r="173" spans="2:65" s="11" customFormat="1" ht="22.75" customHeight="1">
      <c r="B173" s="115"/>
      <c r="D173" s="116" t="s">
        <v>71</v>
      </c>
      <c r="E173" s="125" t="s">
        <v>264</v>
      </c>
      <c r="F173" s="125" t="s">
        <v>265</v>
      </c>
      <c r="I173" s="118"/>
      <c r="J173" s="126">
        <f>BK173</f>
        <v>0</v>
      </c>
      <c r="L173" s="115"/>
      <c r="M173" s="120"/>
      <c r="P173" s="121">
        <f>SUM(P174:P181)</f>
        <v>0</v>
      </c>
      <c r="R173" s="121">
        <f>SUM(R174:R181)</f>
        <v>0</v>
      </c>
      <c r="T173" s="122">
        <f>SUM(T174:T181)</f>
        <v>0</v>
      </c>
      <c r="AR173" s="116" t="s">
        <v>82</v>
      </c>
      <c r="AT173" s="123" t="s">
        <v>71</v>
      </c>
      <c r="AU173" s="123" t="s">
        <v>80</v>
      </c>
      <c r="AY173" s="116" t="s">
        <v>135</v>
      </c>
      <c r="BK173" s="124">
        <f>SUM(BK174:BK181)</f>
        <v>0</v>
      </c>
    </row>
    <row r="174" spans="2:65" s="1" customFormat="1" ht="16.5" customHeight="1">
      <c r="B174" s="32"/>
      <c r="C174" s="127" t="s">
        <v>266</v>
      </c>
      <c r="D174" s="127" t="s">
        <v>138</v>
      </c>
      <c r="E174" s="128" t="s">
        <v>267</v>
      </c>
      <c r="F174" s="129" t="s">
        <v>268</v>
      </c>
      <c r="G174" s="130" t="s">
        <v>141</v>
      </c>
      <c r="H174" s="131">
        <v>324.3</v>
      </c>
      <c r="I174" s="132"/>
      <c r="J174" s="133">
        <f>ROUND(I174*H174,2)</f>
        <v>0</v>
      </c>
      <c r="K174" s="129" t="s">
        <v>142</v>
      </c>
      <c r="L174" s="32"/>
      <c r="M174" s="134" t="s">
        <v>19</v>
      </c>
      <c r="N174" s="135" t="s">
        <v>43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193</v>
      </c>
      <c r="AT174" s="138" t="s">
        <v>138</v>
      </c>
      <c r="AU174" s="138" t="s">
        <v>82</v>
      </c>
      <c r="AY174" s="17" t="s">
        <v>135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80</v>
      </c>
      <c r="BK174" s="139">
        <f>ROUND(I174*H174,2)</f>
        <v>0</v>
      </c>
      <c r="BL174" s="17" t="s">
        <v>193</v>
      </c>
      <c r="BM174" s="138" t="s">
        <v>269</v>
      </c>
    </row>
    <row r="175" spans="2:65" s="1" customFormat="1">
      <c r="B175" s="32"/>
      <c r="D175" s="140" t="s">
        <v>144</v>
      </c>
      <c r="F175" s="141" t="s">
        <v>270</v>
      </c>
      <c r="I175" s="142"/>
      <c r="L175" s="32"/>
      <c r="M175" s="143"/>
      <c r="T175" s="53"/>
      <c r="AT175" s="17" t="s">
        <v>144</v>
      </c>
      <c r="AU175" s="17" t="s">
        <v>82</v>
      </c>
    </row>
    <row r="176" spans="2:65" s="13" customFormat="1">
      <c r="B176" s="151"/>
      <c r="D176" s="145" t="s">
        <v>149</v>
      </c>
      <c r="E176" s="152" t="s">
        <v>19</v>
      </c>
      <c r="F176" s="153" t="s">
        <v>271</v>
      </c>
      <c r="H176" s="154">
        <v>324.3</v>
      </c>
      <c r="I176" s="155"/>
      <c r="L176" s="151"/>
      <c r="M176" s="156"/>
      <c r="T176" s="157"/>
      <c r="AT176" s="152" t="s">
        <v>149</v>
      </c>
      <c r="AU176" s="152" t="s">
        <v>82</v>
      </c>
      <c r="AV176" s="13" t="s">
        <v>82</v>
      </c>
      <c r="AW176" s="13" t="s">
        <v>33</v>
      </c>
      <c r="AX176" s="13" t="s">
        <v>72</v>
      </c>
      <c r="AY176" s="152" t="s">
        <v>135</v>
      </c>
    </row>
    <row r="177" spans="2:65" s="14" customFormat="1">
      <c r="B177" s="158"/>
      <c r="D177" s="145" t="s">
        <v>149</v>
      </c>
      <c r="E177" s="159" t="s">
        <v>19</v>
      </c>
      <c r="F177" s="160" t="s">
        <v>154</v>
      </c>
      <c r="H177" s="161">
        <v>324.3</v>
      </c>
      <c r="I177" s="162"/>
      <c r="L177" s="158"/>
      <c r="M177" s="163"/>
      <c r="T177" s="164"/>
      <c r="AT177" s="159" t="s">
        <v>149</v>
      </c>
      <c r="AU177" s="159" t="s">
        <v>82</v>
      </c>
      <c r="AV177" s="14" t="s">
        <v>143</v>
      </c>
      <c r="AW177" s="14" t="s">
        <v>33</v>
      </c>
      <c r="AX177" s="14" t="s">
        <v>80</v>
      </c>
      <c r="AY177" s="159" t="s">
        <v>135</v>
      </c>
    </row>
    <row r="178" spans="2:65" s="1" customFormat="1" ht="24.15" customHeight="1">
      <c r="B178" s="32"/>
      <c r="C178" s="165" t="s">
        <v>213</v>
      </c>
      <c r="D178" s="165" t="s">
        <v>272</v>
      </c>
      <c r="E178" s="166" t="s">
        <v>273</v>
      </c>
      <c r="F178" s="167" t="s">
        <v>274</v>
      </c>
      <c r="G178" s="168" t="s">
        <v>141</v>
      </c>
      <c r="H178" s="169">
        <v>324.3</v>
      </c>
      <c r="I178" s="170"/>
      <c r="J178" s="171">
        <f>ROUND(I178*H178,2)</f>
        <v>0</v>
      </c>
      <c r="K178" s="167" t="s">
        <v>19</v>
      </c>
      <c r="L178" s="172"/>
      <c r="M178" s="173" t="s">
        <v>19</v>
      </c>
      <c r="N178" s="174" t="s">
        <v>43</v>
      </c>
      <c r="P178" s="136">
        <f>O178*H178</f>
        <v>0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230</v>
      </c>
      <c r="AT178" s="138" t="s">
        <v>272</v>
      </c>
      <c r="AU178" s="138" t="s">
        <v>82</v>
      </c>
      <c r="AY178" s="17" t="s">
        <v>135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80</v>
      </c>
      <c r="BK178" s="139">
        <f>ROUND(I178*H178,2)</f>
        <v>0</v>
      </c>
      <c r="BL178" s="17" t="s">
        <v>193</v>
      </c>
      <c r="BM178" s="138" t="s">
        <v>275</v>
      </c>
    </row>
    <row r="179" spans="2:65" s="1" customFormat="1" ht="24.15" customHeight="1">
      <c r="B179" s="32"/>
      <c r="C179" s="165" t="s">
        <v>276</v>
      </c>
      <c r="D179" s="165" t="s">
        <v>272</v>
      </c>
      <c r="E179" s="166" t="s">
        <v>277</v>
      </c>
      <c r="F179" s="167" t="s">
        <v>274</v>
      </c>
      <c r="G179" s="168" t="s">
        <v>141</v>
      </c>
      <c r="H179" s="169">
        <v>324.3</v>
      </c>
      <c r="I179" s="170"/>
      <c r="J179" s="171">
        <f>ROUND(I179*H179,2)</f>
        <v>0</v>
      </c>
      <c r="K179" s="167" t="s">
        <v>19</v>
      </c>
      <c r="L179" s="172"/>
      <c r="M179" s="173" t="s">
        <v>19</v>
      </c>
      <c r="N179" s="174" t="s">
        <v>43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230</v>
      </c>
      <c r="AT179" s="138" t="s">
        <v>272</v>
      </c>
      <c r="AU179" s="138" t="s">
        <v>82</v>
      </c>
      <c r="AY179" s="17" t="s">
        <v>135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80</v>
      </c>
      <c r="BK179" s="139">
        <f>ROUND(I179*H179,2)</f>
        <v>0</v>
      </c>
      <c r="BL179" s="17" t="s">
        <v>193</v>
      </c>
      <c r="BM179" s="138" t="s">
        <v>278</v>
      </c>
    </row>
    <row r="180" spans="2:65" s="1" customFormat="1" ht="24.15" customHeight="1">
      <c r="B180" s="32"/>
      <c r="C180" s="127" t="s">
        <v>223</v>
      </c>
      <c r="D180" s="127" t="s">
        <v>138</v>
      </c>
      <c r="E180" s="128" t="s">
        <v>279</v>
      </c>
      <c r="F180" s="129" t="s">
        <v>280</v>
      </c>
      <c r="G180" s="130" t="s">
        <v>188</v>
      </c>
      <c r="H180" s="131">
        <v>2.9380000000000002</v>
      </c>
      <c r="I180" s="132"/>
      <c r="J180" s="133">
        <f>ROUND(I180*H180,2)</f>
        <v>0</v>
      </c>
      <c r="K180" s="129" t="s">
        <v>142</v>
      </c>
      <c r="L180" s="32"/>
      <c r="M180" s="134" t="s">
        <v>19</v>
      </c>
      <c r="N180" s="135" t="s">
        <v>43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193</v>
      </c>
      <c r="AT180" s="138" t="s">
        <v>138</v>
      </c>
      <c r="AU180" s="138" t="s">
        <v>82</v>
      </c>
      <c r="AY180" s="17" t="s">
        <v>135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80</v>
      </c>
      <c r="BK180" s="139">
        <f>ROUND(I180*H180,2)</f>
        <v>0</v>
      </c>
      <c r="BL180" s="17" t="s">
        <v>193</v>
      </c>
      <c r="BM180" s="138" t="s">
        <v>281</v>
      </c>
    </row>
    <row r="181" spans="2:65" s="1" customFormat="1">
      <c r="B181" s="32"/>
      <c r="D181" s="140" t="s">
        <v>144</v>
      </c>
      <c r="F181" s="141" t="s">
        <v>282</v>
      </c>
      <c r="I181" s="142"/>
      <c r="L181" s="32"/>
      <c r="M181" s="143"/>
      <c r="T181" s="53"/>
      <c r="AT181" s="17" t="s">
        <v>144</v>
      </c>
      <c r="AU181" s="17" t="s">
        <v>82</v>
      </c>
    </row>
    <row r="182" spans="2:65" s="11" customFormat="1" ht="22.75" customHeight="1">
      <c r="B182" s="115"/>
      <c r="D182" s="116" t="s">
        <v>71</v>
      </c>
      <c r="E182" s="125" t="s">
        <v>283</v>
      </c>
      <c r="F182" s="125" t="s">
        <v>284</v>
      </c>
      <c r="I182" s="118"/>
      <c r="J182" s="126">
        <f>BK182</f>
        <v>0</v>
      </c>
      <c r="L182" s="115"/>
      <c r="M182" s="120"/>
      <c r="P182" s="121">
        <f>SUM(P183:P247)</f>
        <v>0</v>
      </c>
      <c r="R182" s="121">
        <f>SUM(R183:R247)</f>
        <v>0</v>
      </c>
      <c r="T182" s="122">
        <f>SUM(T183:T247)</f>
        <v>0</v>
      </c>
      <c r="AR182" s="116" t="s">
        <v>82</v>
      </c>
      <c r="AT182" s="123" t="s">
        <v>71</v>
      </c>
      <c r="AU182" s="123" t="s">
        <v>80</v>
      </c>
      <c r="AY182" s="116" t="s">
        <v>135</v>
      </c>
      <c r="BK182" s="124">
        <f>SUM(BK183:BK247)</f>
        <v>0</v>
      </c>
    </row>
    <row r="183" spans="2:65" s="1" customFormat="1" ht="16.5" customHeight="1">
      <c r="B183" s="32"/>
      <c r="C183" s="127" t="s">
        <v>285</v>
      </c>
      <c r="D183" s="127" t="s">
        <v>138</v>
      </c>
      <c r="E183" s="128" t="s">
        <v>286</v>
      </c>
      <c r="F183" s="129" t="s">
        <v>287</v>
      </c>
      <c r="G183" s="130" t="s">
        <v>158</v>
      </c>
      <c r="H183" s="131">
        <v>231.02</v>
      </c>
      <c r="I183" s="132"/>
      <c r="J183" s="133">
        <f>ROUND(I183*H183,2)</f>
        <v>0</v>
      </c>
      <c r="K183" s="129" t="s">
        <v>142</v>
      </c>
      <c r="L183" s="32"/>
      <c r="M183" s="134" t="s">
        <v>19</v>
      </c>
      <c r="N183" s="135" t="s">
        <v>43</v>
      </c>
      <c r="P183" s="136">
        <f>O183*H183</f>
        <v>0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193</v>
      </c>
      <c r="AT183" s="138" t="s">
        <v>138</v>
      </c>
      <c r="AU183" s="138" t="s">
        <v>82</v>
      </c>
      <c r="AY183" s="17" t="s">
        <v>135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7" t="s">
        <v>80</v>
      </c>
      <c r="BK183" s="139">
        <f>ROUND(I183*H183,2)</f>
        <v>0</v>
      </c>
      <c r="BL183" s="17" t="s">
        <v>193</v>
      </c>
      <c r="BM183" s="138" t="s">
        <v>288</v>
      </c>
    </row>
    <row r="184" spans="2:65" s="1" customFormat="1">
      <c r="B184" s="32"/>
      <c r="D184" s="140" t="s">
        <v>144</v>
      </c>
      <c r="F184" s="141" t="s">
        <v>289</v>
      </c>
      <c r="I184" s="142"/>
      <c r="L184" s="32"/>
      <c r="M184" s="143"/>
      <c r="T184" s="53"/>
      <c r="AT184" s="17" t="s">
        <v>144</v>
      </c>
      <c r="AU184" s="17" t="s">
        <v>82</v>
      </c>
    </row>
    <row r="185" spans="2:65" s="13" customFormat="1">
      <c r="B185" s="151"/>
      <c r="D185" s="145" t="s">
        <v>149</v>
      </c>
      <c r="E185" s="152" t="s">
        <v>19</v>
      </c>
      <c r="F185" s="153" t="s">
        <v>290</v>
      </c>
      <c r="H185" s="154">
        <v>16</v>
      </c>
      <c r="I185" s="155"/>
      <c r="L185" s="151"/>
      <c r="M185" s="156"/>
      <c r="T185" s="157"/>
      <c r="AT185" s="152" t="s">
        <v>149</v>
      </c>
      <c r="AU185" s="152" t="s">
        <v>82</v>
      </c>
      <c r="AV185" s="13" t="s">
        <v>82</v>
      </c>
      <c r="AW185" s="13" t="s">
        <v>33</v>
      </c>
      <c r="AX185" s="13" t="s">
        <v>72</v>
      </c>
      <c r="AY185" s="152" t="s">
        <v>135</v>
      </c>
    </row>
    <row r="186" spans="2:65" s="13" customFormat="1">
      <c r="B186" s="151"/>
      <c r="D186" s="145" t="s">
        <v>149</v>
      </c>
      <c r="E186" s="152" t="s">
        <v>19</v>
      </c>
      <c r="F186" s="153" t="s">
        <v>291</v>
      </c>
      <c r="H186" s="154">
        <v>16.899999999999999</v>
      </c>
      <c r="I186" s="155"/>
      <c r="L186" s="151"/>
      <c r="M186" s="156"/>
      <c r="T186" s="157"/>
      <c r="AT186" s="152" t="s">
        <v>149</v>
      </c>
      <c r="AU186" s="152" t="s">
        <v>82</v>
      </c>
      <c r="AV186" s="13" t="s">
        <v>82</v>
      </c>
      <c r="AW186" s="13" t="s">
        <v>33</v>
      </c>
      <c r="AX186" s="13" t="s">
        <v>72</v>
      </c>
      <c r="AY186" s="152" t="s">
        <v>135</v>
      </c>
    </row>
    <row r="187" spans="2:65" s="13" customFormat="1">
      <c r="B187" s="151"/>
      <c r="D187" s="145" t="s">
        <v>149</v>
      </c>
      <c r="E187" s="152" t="s">
        <v>19</v>
      </c>
      <c r="F187" s="153" t="s">
        <v>292</v>
      </c>
      <c r="H187" s="154">
        <v>136.69999999999999</v>
      </c>
      <c r="I187" s="155"/>
      <c r="L187" s="151"/>
      <c r="M187" s="156"/>
      <c r="T187" s="157"/>
      <c r="AT187" s="152" t="s">
        <v>149</v>
      </c>
      <c r="AU187" s="152" t="s">
        <v>82</v>
      </c>
      <c r="AV187" s="13" t="s">
        <v>82</v>
      </c>
      <c r="AW187" s="13" t="s">
        <v>33</v>
      </c>
      <c r="AX187" s="13" t="s">
        <v>72</v>
      </c>
      <c r="AY187" s="152" t="s">
        <v>135</v>
      </c>
    </row>
    <row r="188" spans="2:65" s="13" customFormat="1">
      <c r="B188" s="151"/>
      <c r="D188" s="145" t="s">
        <v>149</v>
      </c>
      <c r="E188" s="152" t="s">
        <v>19</v>
      </c>
      <c r="F188" s="153" t="s">
        <v>293</v>
      </c>
      <c r="H188" s="154">
        <v>7.3</v>
      </c>
      <c r="I188" s="155"/>
      <c r="L188" s="151"/>
      <c r="M188" s="156"/>
      <c r="T188" s="157"/>
      <c r="AT188" s="152" t="s">
        <v>149</v>
      </c>
      <c r="AU188" s="152" t="s">
        <v>82</v>
      </c>
      <c r="AV188" s="13" t="s">
        <v>82</v>
      </c>
      <c r="AW188" s="13" t="s">
        <v>33</v>
      </c>
      <c r="AX188" s="13" t="s">
        <v>72</v>
      </c>
      <c r="AY188" s="152" t="s">
        <v>135</v>
      </c>
    </row>
    <row r="189" spans="2:65" s="13" customFormat="1">
      <c r="B189" s="151"/>
      <c r="D189" s="145" t="s">
        <v>149</v>
      </c>
      <c r="E189" s="152" t="s">
        <v>19</v>
      </c>
      <c r="F189" s="153" t="s">
        <v>294</v>
      </c>
      <c r="H189" s="154">
        <v>10.65</v>
      </c>
      <c r="I189" s="155"/>
      <c r="L189" s="151"/>
      <c r="M189" s="156"/>
      <c r="T189" s="157"/>
      <c r="AT189" s="152" t="s">
        <v>149</v>
      </c>
      <c r="AU189" s="152" t="s">
        <v>82</v>
      </c>
      <c r="AV189" s="13" t="s">
        <v>82</v>
      </c>
      <c r="AW189" s="13" t="s">
        <v>33</v>
      </c>
      <c r="AX189" s="13" t="s">
        <v>72</v>
      </c>
      <c r="AY189" s="152" t="s">
        <v>135</v>
      </c>
    </row>
    <row r="190" spans="2:65" s="13" customFormat="1">
      <c r="B190" s="151"/>
      <c r="D190" s="145" t="s">
        <v>149</v>
      </c>
      <c r="E190" s="152" t="s">
        <v>19</v>
      </c>
      <c r="F190" s="153" t="s">
        <v>295</v>
      </c>
      <c r="H190" s="154">
        <v>43.47</v>
      </c>
      <c r="I190" s="155"/>
      <c r="L190" s="151"/>
      <c r="M190" s="156"/>
      <c r="T190" s="157"/>
      <c r="AT190" s="152" t="s">
        <v>149</v>
      </c>
      <c r="AU190" s="152" t="s">
        <v>82</v>
      </c>
      <c r="AV190" s="13" t="s">
        <v>82</v>
      </c>
      <c r="AW190" s="13" t="s">
        <v>33</v>
      </c>
      <c r="AX190" s="13" t="s">
        <v>72</v>
      </c>
      <c r="AY190" s="152" t="s">
        <v>135</v>
      </c>
    </row>
    <row r="191" spans="2:65" s="14" customFormat="1">
      <c r="B191" s="158"/>
      <c r="D191" s="145" t="s">
        <v>149</v>
      </c>
      <c r="E191" s="159" t="s">
        <v>19</v>
      </c>
      <c r="F191" s="160" t="s">
        <v>154</v>
      </c>
      <c r="H191" s="161">
        <v>231.02</v>
      </c>
      <c r="I191" s="162"/>
      <c r="L191" s="158"/>
      <c r="M191" s="163"/>
      <c r="T191" s="164"/>
      <c r="AT191" s="159" t="s">
        <v>149</v>
      </c>
      <c r="AU191" s="159" t="s">
        <v>82</v>
      </c>
      <c r="AV191" s="14" t="s">
        <v>143</v>
      </c>
      <c r="AW191" s="14" t="s">
        <v>33</v>
      </c>
      <c r="AX191" s="14" t="s">
        <v>80</v>
      </c>
      <c r="AY191" s="159" t="s">
        <v>135</v>
      </c>
    </row>
    <row r="192" spans="2:65" s="1" customFormat="1" ht="16.5" customHeight="1">
      <c r="B192" s="32"/>
      <c r="C192" s="127" t="s">
        <v>225</v>
      </c>
      <c r="D192" s="127" t="s">
        <v>138</v>
      </c>
      <c r="E192" s="128" t="s">
        <v>296</v>
      </c>
      <c r="F192" s="129" t="s">
        <v>297</v>
      </c>
      <c r="G192" s="130" t="s">
        <v>141</v>
      </c>
      <c r="H192" s="131">
        <v>389</v>
      </c>
      <c r="I192" s="132"/>
      <c r="J192" s="133">
        <f>ROUND(I192*H192,2)</f>
        <v>0</v>
      </c>
      <c r="K192" s="129" t="s">
        <v>142</v>
      </c>
      <c r="L192" s="32"/>
      <c r="M192" s="134" t="s">
        <v>19</v>
      </c>
      <c r="N192" s="135" t="s">
        <v>43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193</v>
      </c>
      <c r="AT192" s="138" t="s">
        <v>138</v>
      </c>
      <c r="AU192" s="138" t="s">
        <v>82</v>
      </c>
      <c r="AY192" s="17" t="s">
        <v>135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80</v>
      </c>
      <c r="BK192" s="139">
        <f>ROUND(I192*H192,2)</f>
        <v>0</v>
      </c>
      <c r="BL192" s="17" t="s">
        <v>193</v>
      </c>
      <c r="BM192" s="138" t="s">
        <v>298</v>
      </c>
    </row>
    <row r="193" spans="2:65" s="1" customFormat="1">
      <c r="B193" s="32"/>
      <c r="D193" s="140" t="s">
        <v>144</v>
      </c>
      <c r="F193" s="141" t="s">
        <v>299</v>
      </c>
      <c r="I193" s="142"/>
      <c r="L193" s="32"/>
      <c r="M193" s="143"/>
      <c r="T193" s="53"/>
      <c r="AT193" s="17" t="s">
        <v>144</v>
      </c>
      <c r="AU193" s="17" t="s">
        <v>82</v>
      </c>
    </row>
    <row r="194" spans="2:65" s="13" customFormat="1">
      <c r="B194" s="151"/>
      <c r="D194" s="145" t="s">
        <v>149</v>
      </c>
      <c r="E194" s="152" t="s">
        <v>19</v>
      </c>
      <c r="F194" s="153" t="s">
        <v>300</v>
      </c>
      <c r="H194" s="154">
        <v>15.7</v>
      </c>
      <c r="I194" s="155"/>
      <c r="L194" s="151"/>
      <c r="M194" s="156"/>
      <c r="T194" s="157"/>
      <c r="AT194" s="152" t="s">
        <v>149</v>
      </c>
      <c r="AU194" s="152" t="s">
        <v>82</v>
      </c>
      <c r="AV194" s="13" t="s">
        <v>82</v>
      </c>
      <c r="AW194" s="13" t="s">
        <v>33</v>
      </c>
      <c r="AX194" s="13" t="s">
        <v>72</v>
      </c>
      <c r="AY194" s="152" t="s">
        <v>135</v>
      </c>
    </row>
    <row r="195" spans="2:65" s="13" customFormat="1">
      <c r="B195" s="151"/>
      <c r="D195" s="145" t="s">
        <v>149</v>
      </c>
      <c r="E195" s="152" t="s">
        <v>19</v>
      </c>
      <c r="F195" s="153" t="s">
        <v>301</v>
      </c>
      <c r="H195" s="154">
        <v>16.899999999999999</v>
      </c>
      <c r="I195" s="155"/>
      <c r="L195" s="151"/>
      <c r="M195" s="156"/>
      <c r="T195" s="157"/>
      <c r="AT195" s="152" t="s">
        <v>149</v>
      </c>
      <c r="AU195" s="152" t="s">
        <v>82</v>
      </c>
      <c r="AV195" s="13" t="s">
        <v>82</v>
      </c>
      <c r="AW195" s="13" t="s">
        <v>33</v>
      </c>
      <c r="AX195" s="13" t="s">
        <v>72</v>
      </c>
      <c r="AY195" s="152" t="s">
        <v>135</v>
      </c>
    </row>
    <row r="196" spans="2:65" s="13" customFormat="1">
      <c r="B196" s="151"/>
      <c r="D196" s="145" t="s">
        <v>149</v>
      </c>
      <c r="E196" s="152" t="s">
        <v>19</v>
      </c>
      <c r="F196" s="153" t="s">
        <v>236</v>
      </c>
      <c r="H196" s="154">
        <v>3.8</v>
      </c>
      <c r="I196" s="155"/>
      <c r="L196" s="151"/>
      <c r="M196" s="156"/>
      <c r="T196" s="157"/>
      <c r="AT196" s="152" t="s">
        <v>149</v>
      </c>
      <c r="AU196" s="152" t="s">
        <v>82</v>
      </c>
      <c r="AV196" s="13" t="s">
        <v>82</v>
      </c>
      <c r="AW196" s="13" t="s">
        <v>33</v>
      </c>
      <c r="AX196" s="13" t="s">
        <v>72</v>
      </c>
      <c r="AY196" s="152" t="s">
        <v>135</v>
      </c>
    </row>
    <row r="197" spans="2:65" s="13" customFormat="1">
      <c r="B197" s="151"/>
      <c r="D197" s="145" t="s">
        <v>149</v>
      </c>
      <c r="E197" s="152" t="s">
        <v>19</v>
      </c>
      <c r="F197" s="153" t="s">
        <v>254</v>
      </c>
      <c r="H197" s="154">
        <v>25.9</v>
      </c>
      <c r="I197" s="155"/>
      <c r="L197" s="151"/>
      <c r="M197" s="156"/>
      <c r="T197" s="157"/>
      <c r="AT197" s="152" t="s">
        <v>149</v>
      </c>
      <c r="AU197" s="152" t="s">
        <v>82</v>
      </c>
      <c r="AV197" s="13" t="s">
        <v>82</v>
      </c>
      <c r="AW197" s="13" t="s">
        <v>33</v>
      </c>
      <c r="AX197" s="13" t="s">
        <v>72</v>
      </c>
      <c r="AY197" s="152" t="s">
        <v>135</v>
      </c>
    </row>
    <row r="198" spans="2:65" s="13" customFormat="1">
      <c r="B198" s="151"/>
      <c r="D198" s="145" t="s">
        <v>149</v>
      </c>
      <c r="E198" s="152" t="s">
        <v>19</v>
      </c>
      <c r="F198" s="153" t="s">
        <v>255</v>
      </c>
      <c r="H198" s="154">
        <v>101.9</v>
      </c>
      <c r="I198" s="155"/>
      <c r="L198" s="151"/>
      <c r="M198" s="156"/>
      <c r="T198" s="157"/>
      <c r="AT198" s="152" t="s">
        <v>149</v>
      </c>
      <c r="AU198" s="152" t="s">
        <v>82</v>
      </c>
      <c r="AV198" s="13" t="s">
        <v>82</v>
      </c>
      <c r="AW198" s="13" t="s">
        <v>33</v>
      </c>
      <c r="AX198" s="13" t="s">
        <v>72</v>
      </c>
      <c r="AY198" s="152" t="s">
        <v>135</v>
      </c>
    </row>
    <row r="199" spans="2:65" s="13" customFormat="1">
      <c r="B199" s="151"/>
      <c r="D199" s="145" t="s">
        <v>149</v>
      </c>
      <c r="E199" s="152" t="s">
        <v>19</v>
      </c>
      <c r="F199" s="153" t="s">
        <v>256</v>
      </c>
      <c r="H199" s="154">
        <v>68.599999999999994</v>
      </c>
      <c r="I199" s="155"/>
      <c r="L199" s="151"/>
      <c r="M199" s="156"/>
      <c r="T199" s="157"/>
      <c r="AT199" s="152" t="s">
        <v>149</v>
      </c>
      <c r="AU199" s="152" t="s">
        <v>82</v>
      </c>
      <c r="AV199" s="13" t="s">
        <v>82</v>
      </c>
      <c r="AW199" s="13" t="s">
        <v>33</v>
      </c>
      <c r="AX199" s="13" t="s">
        <v>72</v>
      </c>
      <c r="AY199" s="152" t="s">
        <v>135</v>
      </c>
    </row>
    <row r="200" spans="2:65" s="13" customFormat="1">
      <c r="B200" s="151"/>
      <c r="D200" s="145" t="s">
        <v>149</v>
      </c>
      <c r="E200" s="152" t="s">
        <v>19</v>
      </c>
      <c r="F200" s="153" t="s">
        <v>257</v>
      </c>
      <c r="H200" s="154">
        <v>123.5</v>
      </c>
      <c r="I200" s="155"/>
      <c r="L200" s="151"/>
      <c r="M200" s="156"/>
      <c r="T200" s="157"/>
      <c r="AT200" s="152" t="s">
        <v>149</v>
      </c>
      <c r="AU200" s="152" t="s">
        <v>82</v>
      </c>
      <c r="AV200" s="13" t="s">
        <v>82</v>
      </c>
      <c r="AW200" s="13" t="s">
        <v>33</v>
      </c>
      <c r="AX200" s="13" t="s">
        <v>72</v>
      </c>
      <c r="AY200" s="152" t="s">
        <v>135</v>
      </c>
    </row>
    <row r="201" spans="2:65" s="13" customFormat="1">
      <c r="B201" s="151"/>
      <c r="D201" s="145" t="s">
        <v>149</v>
      </c>
      <c r="E201" s="152" t="s">
        <v>19</v>
      </c>
      <c r="F201" s="153" t="s">
        <v>258</v>
      </c>
      <c r="H201" s="154">
        <v>12</v>
      </c>
      <c r="I201" s="155"/>
      <c r="L201" s="151"/>
      <c r="M201" s="156"/>
      <c r="T201" s="157"/>
      <c r="AT201" s="152" t="s">
        <v>149</v>
      </c>
      <c r="AU201" s="152" t="s">
        <v>82</v>
      </c>
      <c r="AV201" s="13" t="s">
        <v>82</v>
      </c>
      <c r="AW201" s="13" t="s">
        <v>33</v>
      </c>
      <c r="AX201" s="13" t="s">
        <v>72</v>
      </c>
      <c r="AY201" s="152" t="s">
        <v>135</v>
      </c>
    </row>
    <row r="202" spans="2:65" s="13" customFormat="1">
      <c r="B202" s="151"/>
      <c r="D202" s="145" t="s">
        <v>149</v>
      </c>
      <c r="E202" s="152" t="s">
        <v>19</v>
      </c>
      <c r="F202" s="153" t="s">
        <v>259</v>
      </c>
      <c r="H202" s="154">
        <v>8.1999999999999993</v>
      </c>
      <c r="I202" s="155"/>
      <c r="L202" s="151"/>
      <c r="M202" s="156"/>
      <c r="T202" s="157"/>
      <c r="AT202" s="152" t="s">
        <v>149</v>
      </c>
      <c r="AU202" s="152" t="s">
        <v>82</v>
      </c>
      <c r="AV202" s="13" t="s">
        <v>82</v>
      </c>
      <c r="AW202" s="13" t="s">
        <v>33</v>
      </c>
      <c r="AX202" s="13" t="s">
        <v>72</v>
      </c>
      <c r="AY202" s="152" t="s">
        <v>135</v>
      </c>
    </row>
    <row r="203" spans="2:65" s="13" customFormat="1">
      <c r="B203" s="151"/>
      <c r="D203" s="145" t="s">
        <v>149</v>
      </c>
      <c r="E203" s="152" t="s">
        <v>19</v>
      </c>
      <c r="F203" s="153" t="s">
        <v>302</v>
      </c>
      <c r="H203" s="154">
        <v>12.5</v>
      </c>
      <c r="I203" s="155"/>
      <c r="L203" s="151"/>
      <c r="M203" s="156"/>
      <c r="T203" s="157"/>
      <c r="AT203" s="152" t="s">
        <v>149</v>
      </c>
      <c r="AU203" s="152" t="s">
        <v>82</v>
      </c>
      <c r="AV203" s="13" t="s">
        <v>82</v>
      </c>
      <c r="AW203" s="13" t="s">
        <v>33</v>
      </c>
      <c r="AX203" s="13" t="s">
        <v>72</v>
      </c>
      <c r="AY203" s="152" t="s">
        <v>135</v>
      </c>
    </row>
    <row r="204" spans="2:65" s="14" customFormat="1">
      <c r="B204" s="158"/>
      <c r="D204" s="145" t="s">
        <v>149</v>
      </c>
      <c r="E204" s="159" t="s">
        <v>19</v>
      </c>
      <c r="F204" s="160" t="s">
        <v>154</v>
      </c>
      <c r="H204" s="161">
        <v>388.99999999999994</v>
      </c>
      <c r="I204" s="162"/>
      <c r="L204" s="158"/>
      <c r="M204" s="163"/>
      <c r="T204" s="164"/>
      <c r="AT204" s="159" t="s">
        <v>149</v>
      </c>
      <c r="AU204" s="159" t="s">
        <v>82</v>
      </c>
      <c r="AV204" s="14" t="s">
        <v>143</v>
      </c>
      <c r="AW204" s="14" t="s">
        <v>33</v>
      </c>
      <c r="AX204" s="14" t="s">
        <v>80</v>
      </c>
      <c r="AY204" s="159" t="s">
        <v>135</v>
      </c>
    </row>
    <row r="205" spans="2:65" s="1" customFormat="1" ht="16.5" customHeight="1">
      <c r="B205" s="32"/>
      <c r="C205" s="127" t="s">
        <v>303</v>
      </c>
      <c r="D205" s="127" t="s">
        <v>138</v>
      </c>
      <c r="E205" s="128" t="s">
        <v>304</v>
      </c>
      <c r="F205" s="129" t="s">
        <v>305</v>
      </c>
      <c r="G205" s="130" t="s">
        <v>141</v>
      </c>
      <c r="H205" s="131">
        <v>389</v>
      </c>
      <c r="I205" s="132"/>
      <c r="J205" s="133">
        <f>ROUND(I205*H205,2)</f>
        <v>0</v>
      </c>
      <c r="K205" s="129" t="s">
        <v>142</v>
      </c>
      <c r="L205" s="32"/>
      <c r="M205" s="134" t="s">
        <v>19</v>
      </c>
      <c r="N205" s="135" t="s">
        <v>43</v>
      </c>
      <c r="P205" s="136">
        <f>O205*H205</f>
        <v>0</v>
      </c>
      <c r="Q205" s="136">
        <v>0</v>
      </c>
      <c r="R205" s="136">
        <f>Q205*H205</f>
        <v>0</v>
      </c>
      <c r="S205" s="136">
        <v>0</v>
      </c>
      <c r="T205" s="137">
        <f>S205*H205</f>
        <v>0</v>
      </c>
      <c r="AR205" s="138" t="s">
        <v>193</v>
      </c>
      <c r="AT205" s="138" t="s">
        <v>138</v>
      </c>
      <c r="AU205" s="138" t="s">
        <v>82</v>
      </c>
      <c r="AY205" s="17" t="s">
        <v>135</v>
      </c>
      <c r="BE205" s="139">
        <f>IF(N205="základní",J205,0)</f>
        <v>0</v>
      </c>
      <c r="BF205" s="139">
        <f>IF(N205="snížená",J205,0)</f>
        <v>0</v>
      </c>
      <c r="BG205" s="139">
        <f>IF(N205="zákl. přenesená",J205,0)</f>
        <v>0</v>
      </c>
      <c r="BH205" s="139">
        <f>IF(N205="sníž. přenesená",J205,0)</f>
        <v>0</v>
      </c>
      <c r="BI205" s="139">
        <f>IF(N205="nulová",J205,0)</f>
        <v>0</v>
      </c>
      <c r="BJ205" s="17" t="s">
        <v>80</v>
      </c>
      <c r="BK205" s="139">
        <f>ROUND(I205*H205,2)</f>
        <v>0</v>
      </c>
      <c r="BL205" s="17" t="s">
        <v>193</v>
      </c>
      <c r="BM205" s="138" t="s">
        <v>306</v>
      </c>
    </row>
    <row r="206" spans="2:65" s="1" customFormat="1">
      <c r="B206" s="32"/>
      <c r="D206" s="140" t="s">
        <v>144</v>
      </c>
      <c r="F206" s="141" t="s">
        <v>307</v>
      </c>
      <c r="I206" s="142"/>
      <c r="L206" s="32"/>
      <c r="M206" s="143"/>
      <c r="T206" s="53"/>
      <c r="AT206" s="17" t="s">
        <v>144</v>
      </c>
      <c r="AU206" s="17" t="s">
        <v>82</v>
      </c>
    </row>
    <row r="207" spans="2:65" s="13" customFormat="1">
      <c r="B207" s="151"/>
      <c r="D207" s="145" t="s">
        <v>149</v>
      </c>
      <c r="E207" s="152" t="s">
        <v>19</v>
      </c>
      <c r="F207" s="153" t="s">
        <v>300</v>
      </c>
      <c r="H207" s="154">
        <v>15.7</v>
      </c>
      <c r="I207" s="155"/>
      <c r="L207" s="151"/>
      <c r="M207" s="156"/>
      <c r="T207" s="157"/>
      <c r="AT207" s="152" t="s">
        <v>149</v>
      </c>
      <c r="AU207" s="152" t="s">
        <v>82</v>
      </c>
      <c r="AV207" s="13" t="s">
        <v>82</v>
      </c>
      <c r="AW207" s="13" t="s">
        <v>33</v>
      </c>
      <c r="AX207" s="13" t="s">
        <v>72</v>
      </c>
      <c r="AY207" s="152" t="s">
        <v>135</v>
      </c>
    </row>
    <row r="208" spans="2:65" s="13" customFormat="1">
      <c r="B208" s="151"/>
      <c r="D208" s="145" t="s">
        <v>149</v>
      </c>
      <c r="E208" s="152" t="s">
        <v>19</v>
      </c>
      <c r="F208" s="153" t="s">
        <v>301</v>
      </c>
      <c r="H208" s="154">
        <v>16.899999999999999</v>
      </c>
      <c r="I208" s="155"/>
      <c r="L208" s="151"/>
      <c r="M208" s="156"/>
      <c r="T208" s="157"/>
      <c r="AT208" s="152" t="s">
        <v>149</v>
      </c>
      <c r="AU208" s="152" t="s">
        <v>82</v>
      </c>
      <c r="AV208" s="13" t="s">
        <v>82</v>
      </c>
      <c r="AW208" s="13" t="s">
        <v>33</v>
      </c>
      <c r="AX208" s="13" t="s">
        <v>72</v>
      </c>
      <c r="AY208" s="152" t="s">
        <v>135</v>
      </c>
    </row>
    <row r="209" spans="2:65" s="13" customFormat="1">
      <c r="B209" s="151"/>
      <c r="D209" s="145" t="s">
        <v>149</v>
      </c>
      <c r="E209" s="152" t="s">
        <v>19</v>
      </c>
      <c r="F209" s="153" t="s">
        <v>236</v>
      </c>
      <c r="H209" s="154">
        <v>3.8</v>
      </c>
      <c r="I209" s="155"/>
      <c r="L209" s="151"/>
      <c r="M209" s="156"/>
      <c r="T209" s="157"/>
      <c r="AT209" s="152" t="s">
        <v>149</v>
      </c>
      <c r="AU209" s="152" t="s">
        <v>82</v>
      </c>
      <c r="AV209" s="13" t="s">
        <v>82</v>
      </c>
      <c r="AW209" s="13" t="s">
        <v>33</v>
      </c>
      <c r="AX209" s="13" t="s">
        <v>72</v>
      </c>
      <c r="AY209" s="152" t="s">
        <v>135</v>
      </c>
    </row>
    <row r="210" spans="2:65" s="13" customFormat="1">
      <c r="B210" s="151"/>
      <c r="D210" s="145" t="s">
        <v>149</v>
      </c>
      <c r="E210" s="152" t="s">
        <v>19</v>
      </c>
      <c r="F210" s="153" t="s">
        <v>254</v>
      </c>
      <c r="H210" s="154">
        <v>25.9</v>
      </c>
      <c r="I210" s="155"/>
      <c r="L210" s="151"/>
      <c r="M210" s="156"/>
      <c r="T210" s="157"/>
      <c r="AT210" s="152" t="s">
        <v>149</v>
      </c>
      <c r="AU210" s="152" t="s">
        <v>82</v>
      </c>
      <c r="AV210" s="13" t="s">
        <v>82</v>
      </c>
      <c r="AW210" s="13" t="s">
        <v>33</v>
      </c>
      <c r="AX210" s="13" t="s">
        <v>72</v>
      </c>
      <c r="AY210" s="152" t="s">
        <v>135</v>
      </c>
    </row>
    <row r="211" spans="2:65" s="13" customFormat="1">
      <c r="B211" s="151"/>
      <c r="D211" s="145" t="s">
        <v>149</v>
      </c>
      <c r="E211" s="152" t="s">
        <v>19</v>
      </c>
      <c r="F211" s="153" t="s">
        <v>255</v>
      </c>
      <c r="H211" s="154">
        <v>101.9</v>
      </c>
      <c r="I211" s="155"/>
      <c r="L211" s="151"/>
      <c r="M211" s="156"/>
      <c r="T211" s="157"/>
      <c r="AT211" s="152" t="s">
        <v>149</v>
      </c>
      <c r="AU211" s="152" t="s">
        <v>82</v>
      </c>
      <c r="AV211" s="13" t="s">
        <v>82</v>
      </c>
      <c r="AW211" s="13" t="s">
        <v>33</v>
      </c>
      <c r="AX211" s="13" t="s">
        <v>72</v>
      </c>
      <c r="AY211" s="152" t="s">
        <v>135</v>
      </c>
    </row>
    <row r="212" spans="2:65" s="13" customFormat="1">
      <c r="B212" s="151"/>
      <c r="D212" s="145" t="s">
        <v>149</v>
      </c>
      <c r="E212" s="152" t="s">
        <v>19</v>
      </c>
      <c r="F212" s="153" t="s">
        <v>256</v>
      </c>
      <c r="H212" s="154">
        <v>68.599999999999994</v>
      </c>
      <c r="I212" s="155"/>
      <c r="L212" s="151"/>
      <c r="M212" s="156"/>
      <c r="T212" s="157"/>
      <c r="AT212" s="152" t="s">
        <v>149</v>
      </c>
      <c r="AU212" s="152" t="s">
        <v>82</v>
      </c>
      <c r="AV212" s="13" t="s">
        <v>82</v>
      </c>
      <c r="AW212" s="13" t="s">
        <v>33</v>
      </c>
      <c r="AX212" s="13" t="s">
        <v>72</v>
      </c>
      <c r="AY212" s="152" t="s">
        <v>135</v>
      </c>
    </row>
    <row r="213" spans="2:65" s="13" customFormat="1">
      <c r="B213" s="151"/>
      <c r="D213" s="145" t="s">
        <v>149</v>
      </c>
      <c r="E213" s="152" t="s">
        <v>19</v>
      </c>
      <c r="F213" s="153" t="s">
        <v>257</v>
      </c>
      <c r="H213" s="154">
        <v>123.5</v>
      </c>
      <c r="I213" s="155"/>
      <c r="L213" s="151"/>
      <c r="M213" s="156"/>
      <c r="T213" s="157"/>
      <c r="AT213" s="152" t="s">
        <v>149</v>
      </c>
      <c r="AU213" s="152" t="s">
        <v>82</v>
      </c>
      <c r="AV213" s="13" t="s">
        <v>82</v>
      </c>
      <c r="AW213" s="13" t="s">
        <v>33</v>
      </c>
      <c r="AX213" s="13" t="s">
        <v>72</v>
      </c>
      <c r="AY213" s="152" t="s">
        <v>135</v>
      </c>
    </row>
    <row r="214" spans="2:65" s="13" customFormat="1">
      <c r="B214" s="151"/>
      <c r="D214" s="145" t="s">
        <v>149</v>
      </c>
      <c r="E214" s="152" t="s">
        <v>19</v>
      </c>
      <c r="F214" s="153" t="s">
        <v>258</v>
      </c>
      <c r="H214" s="154">
        <v>12</v>
      </c>
      <c r="I214" s="155"/>
      <c r="L214" s="151"/>
      <c r="M214" s="156"/>
      <c r="T214" s="157"/>
      <c r="AT214" s="152" t="s">
        <v>149</v>
      </c>
      <c r="AU214" s="152" t="s">
        <v>82</v>
      </c>
      <c r="AV214" s="13" t="s">
        <v>82</v>
      </c>
      <c r="AW214" s="13" t="s">
        <v>33</v>
      </c>
      <c r="AX214" s="13" t="s">
        <v>72</v>
      </c>
      <c r="AY214" s="152" t="s">
        <v>135</v>
      </c>
    </row>
    <row r="215" spans="2:65" s="13" customFormat="1">
      <c r="B215" s="151"/>
      <c r="D215" s="145" t="s">
        <v>149</v>
      </c>
      <c r="E215" s="152" t="s">
        <v>19</v>
      </c>
      <c r="F215" s="153" t="s">
        <v>259</v>
      </c>
      <c r="H215" s="154">
        <v>8.1999999999999993</v>
      </c>
      <c r="I215" s="155"/>
      <c r="L215" s="151"/>
      <c r="M215" s="156"/>
      <c r="T215" s="157"/>
      <c r="AT215" s="152" t="s">
        <v>149</v>
      </c>
      <c r="AU215" s="152" t="s">
        <v>82</v>
      </c>
      <c r="AV215" s="13" t="s">
        <v>82</v>
      </c>
      <c r="AW215" s="13" t="s">
        <v>33</v>
      </c>
      <c r="AX215" s="13" t="s">
        <v>72</v>
      </c>
      <c r="AY215" s="152" t="s">
        <v>135</v>
      </c>
    </row>
    <row r="216" spans="2:65" s="13" customFormat="1">
      <c r="B216" s="151"/>
      <c r="D216" s="145" t="s">
        <v>149</v>
      </c>
      <c r="E216" s="152" t="s">
        <v>19</v>
      </c>
      <c r="F216" s="153" t="s">
        <v>302</v>
      </c>
      <c r="H216" s="154">
        <v>12.5</v>
      </c>
      <c r="I216" s="155"/>
      <c r="L216" s="151"/>
      <c r="M216" s="156"/>
      <c r="T216" s="157"/>
      <c r="AT216" s="152" t="s">
        <v>149</v>
      </c>
      <c r="AU216" s="152" t="s">
        <v>82</v>
      </c>
      <c r="AV216" s="13" t="s">
        <v>82</v>
      </c>
      <c r="AW216" s="13" t="s">
        <v>33</v>
      </c>
      <c r="AX216" s="13" t="s">
        <v>72</v>
      </c>
      <c r="AY216" s="152" t="s">
        <v>135</v>
      </c>
    </row>
    <row r="217" spans="2:65" s="14" customFormat="1">
      <c r="B217" s="158"/>
      <c r="D217" s="145" t="s">
        <v>149</v>
      </c>
      <c r="E217" s="159" t="s">
        <v>19</v>
      </c>
      <c r="F217" s="160" t="s">
        <v>154</v>
      </c>
      <c r="H217" s="161">
        <v>388.99999999999994</v>
      </c>
      <c r="I217" s="162"/>
      <c r="L217" s="158"/>
      <c r="M217" s="163"/>
      <c r="T217" s="164"/>
      <c r="AT217" s="159" t="s">
        <v>149</v>
      </c>
      <c r="AU217" s="159" t="s">
        <v>82</v>
      </c>
      <c r="AV217" s="14" t="s">
        <v>143</v>
      </c>
      <c r="AW217" s="14" t="s">
        <v>33</v>
      </c>
      <c r="AX217" s="14" t="s">
        <v>80</v>
      </c>
      <c r="AY217" s="159" t="s">
        <v>135</v>
      </c>
    </row>
    <row r="218" spans="2:65" s="1" customFormat="1" ht="24.15" customHeight="1">
      <c r="B218" s="32"/>
      <c r="C218" s="127" t="s">
        <v>228</v>
      </c>
      <c r="D218" s="127" t="s">
        <v>138</v>
      </c>
      <c r="E218" s="128" t="s">
        <v>308</v>
      </c>
      <c r="F218" s="129" t="s">
        <v>309</v>
      </c>
      <c r="G218" s="130" t="s">
        <v>141</v>
      </c>
      <c r="H218" s="131">
        <v>389</v>
      </c>
      <c r="I218" s="132"/>
      <c r="J218" s="133">
        <f>ROUND(I218*H218,2)</f>
        <v>0</v>
      </c>
      <c r="K218" s="129" t="s">
        <v>142</v>
      </c>
      <c r="L218" s="32"/>
      <c r="M218" s="134" t="s">
        <v>19</v>
      </c>
      <c r="N218" s="135" t="s">
        <v>43</v>
      </c>
      <c r="P218" s="136">
        <f>O218*H218</f>
        <v>0</v>
      </c>
      <c r="Q218" s="136">
        <v>0</v>
      </c>
      <c r="R218" s="136">
        <f>Q218*H218</f>
        <v>0</v>
      </c>
      <c r="S218" s="136">
        <v>0</v>
      </c>
      <c r="T218" s="137">
        <f>S218*H218</f>
        <v>0</v>
      </c>
      <c r="AR218" s="138" t="s">
        <v>193</v>
      </c>
      <c r="AT218" s="138" t="s">
        <v>138</v>
      </c>
      <c r="AU218" s="138" t="s">
        <v>82</v>
      </c>
      <c r="AY218" s="17" t="s">
        <v>135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80</v>
      </c>
      <c r="BK218" s="139">
        <f>ROUND(I218*H218,2)</f>
        <v>0</v>
      </c>
      <c r="BL218" s="17" t="s">
        <v>193</v>
      </c>
      <c r="BM218" s="138" t="s">
        <v>310</v>
      </c>
    </row>
    <row r="219" spans="2:65" s="1" customFormat="1">
      <c r="B219" s="32"/>
      <c r="D219" s="140" t="s">
        <v>144</v>
      </c>
      <c r="F219" s="141" t="s">
        <v>311</v>
      </c>
      <c r="I219" s="142"/>
      <c r="L219" s="32"/>
      <c r="M219" s="143"/>
      <c r="T219" s="53"/>
      <c r="AT219" s="17" t="s">
        <v>144</v>
      </c>
      <c r="AU219" s="17" t="s">
        <v>82</v>
      </c>
    </row>
    <row r="220" spans="2:65" s="1" customFormat="1" ht="16.5" customHeight="1">
      <c r="B220" s="32"/>
      <c r="C220" s="127" t="s">
        <v>312</v>
      </c>
      <c r="D220" s="127" t="s">
        <v>138</v>
      </c>
      <c r="E220" s="128" t="s">
        <v>313</v>
      </c>
      <c r="F220" s="129" t="s">
        <v>314</v>
      </c>
      <c r="G220" s="130" t="s">
        <v>141</v>
      </c>
      <c r="H220" s="131">
        <v>389</v>
      </c>
      <c r="I220" s="132"/>
      <c r="J220" s="133">
        <f>ROUND(I220*H220,2)</f>
        <v>0</v>
      </c>
      <c r="K220" s="129" t="s">
        <v>142</v>
      </c>
      <c r="L220" s="32"/>
      <c r="M220" s="134" t="s">
        <v>19</v>
      </c>
      <c r="N220" s="135" t="s">
        <v>43</v>
      </c>
      <c r="P220" s="136">
        <f>O220*H220</f>
        <v>0</v>
      </c>
      <c r="Q220" s="136">
        <v>0</v>
      </c>
      <c r="R220" s="136">
        <f>Q220*H220</f>
        <v>0</v>
      </c>
      <c r="S220" s="136">
        <v>0</v>
      </c>
      <c r="T220" s="137">
        <f>S220*H220</f>
        <v>0</v>
      </c>
      <c r="AR220" s="138" t="s">
        <v>193</v>
      </c>
      <c r="AT220" s="138" t="s">
        <v>138</v>
      </c>
      <c r="AU220" s="138" t="s">
        <v>82</v>
      </c>
      <c r="AY220" s="17" t="s">
        <v>135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7" t="s">
        <v>80</v>
      </c>
      <c r="BK220" s="139">
        <f>ROUND(I220*H220,2)</f>
        <v>0</v>
      </c>
      <c r="BL220" s="17" t="s">
        <v>193</v>
      </c>
      <c r="BM220" s="138" t="s">
        <v>315</v>
      </c>
    </row>
    <row r="221" spans="2:65" s="1" customFormat="1">
      <c r="B221" s="32"/>
      <c r="D221" s="140" t="s">
        <v>144</v>
      </c>
      <c r="F221" s="141" t="s">
        <v>316</v>
      </c>
      <c r="I221" s="142"/>
      <c r="L221" s="32"/>
      <c r="M221" s="143"/>
      <c r="T221" s="53"/>
      <c r="AT221" s="17" t="s">
        <v>144</v>
      </c>
      <c r="AU221" s="17" t="s">
        <v>82</v>
      </c>
    </row>
    <row r="222" spans="2:65" s="1" customFormat="1" ht="24.15" customHeight="1">
      <c r="B222" s="32"/>
      <c r="C222" s="127" t="s">
        <v>230</v>
      </c>
      <c r="D222" s="127" t="s">
        <v>138</v>
      </c>
      <c r="E222" s="128" t="s">
        <v>317</v>
      </c>
      <c r="F222" s="129" t="s">
        <v>318</v>
      </c>
      <c r="G222" s="130" t="s">
        <v>141</v>
      </c>
      <c r="H222" s="131">
        <v>389</v>
      </c>
      <c r="I222" s="132"/>
      <c r="J222" s="133">
        <f>ROUND(I222*H222,2)</f>
        <v>0</v>
      </c>
      <c r="K222" s="129" t="s">
        <v>142</v>
      </c>
      <c r="L222" s="32"/>
      <c r="M222" s="134" t="s">
        <v>19</v>
      </c>
      <c r="N222" s="135" t="s">
        <v>43</v>
      </c>
      <c r="P222" s="136">
        <f>O222*H222</f>
        <v>0</v>
      </c>
      <c r="Q222" s="136">
        <v>0</v>
      </c>
      <c r="R222" s="136">
        <f>Q222*H222</f>
        <v>0</v>
      </c>
      <c r="S222" s="136">
        <v>0</v>
      </c>
      <c r="T222" s="137">
        <f>S222*H222</f>
        <v>0</v>
      </c>
      <c r="AR222" s="138" t="s">
        <v>193</v>
      </c>
      <c r="AT222" s="138" t="s">
        <v>138</v>
      </c>
      <c r="AU222" s="138" t="s">
        <v>82</v>
      </c>
      <c r="AY222" s="17" t="s">
        <v>135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7" t="s">
        <v>80</v>
      </c>
      <c r="BK222" s="139">
        <f>ROUND(I222*H222,2)</f>
        <v>0</v>
      </c>
      <c r="BL222" s="17" t="s">
        <v>193</v>
      </c>
      <c r="BM222" s="138" t="s">
        <v>319</v>
      </c>
    </row>
    <row r="223" spans="2:65" s="1" customFormat="1">
      <c r="B223" s="32"/>
      <c r="D223" s="140" t="s">
        <v>144</v>
      </c>
      <c r="F223" s="141" t="s">
        <v>320</v>
      </c>
      <c r="I223" s="142"/>
      <c r="L223" s="32"/>
      <c r="M223" s="143"/>
      <c r="T223" s="53"/>
      <c r="AT223" s="17" t="s">
        <v>144</v>
      </c>
      <c r="AU223" s="17" t="s">
        <v>82</v>
      </c>
    </row>
    <row r="224" spans="2:65" s="1" customFormat="1" ht="24.15" customHeight="1">
      <c r="B224" s="32"/>
      <c r="C224" s="127" t="s">
        <v>321</v>
      </c>
      <c r="D224" s="127" t="s">
        <v>138</v>
      </c>
      <c r="E224" s="128" t="s">
        <v>322</v>
      </c>
      <c r="F224" s="129" t="s">
        <v>323</v>
      </c>
      <c r="G224" s="130" t="s">
        <v>141</v>
      </c>
      <c r="H224" s="131">
        <v>389</v>
      </c>
      <c r="I224" s="132"/>
      <c r="J224" s="133">
        <f>ROUND(I224*H224,2)</f>
        <v>0</v>
      </c>
      <c r="K224" s="129" t="s">
        <v>142</v>
      </c>
      <c r="L224" s="32"/>
      <c r="M224" s="134" t="s">
        <v>19</v>
      </c>
      <c r="N224" s="135" t="s">
        <v>43</v>
      </c>
      <c r="P224" s="136">
        <f>O224*H224</f>
        <v>0</v>
      </c>
      <c r="Q224" s="136">
        <v>0</v>
      </c>
      <c r="R224" s="136">
        <f>Q224*H224</f>
        <v>0</v>
      </c>
      <c r="S224" s="136">
        <v>0</v>
      </c>
      <c r="T224" s="137">
        <f>S224*H224</f>
        <v>0</v>
      </c>
      <c r="AR224" s="138" t="s">
        <v>193</v>
      </c>
      <c r="AT224" s="138" t="s">
        <v>138</v>
      </c>
      <c r="AU224" s="138" t="s">
        <v>82</v>
      </c>
      <c r="AY224" s="17" t="s">
        <v>135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7" t="s">
        <v>80</v>
      </c>
      <c r="BK224" s="139">
        <f>ROUND(I224*H224,2)</f>
        <v>0</v>
      </c>
      <c r="BL224" s="17" t="s">
        <v>193</v>
      </c>
      <c r="BM224" s="138" t="s">
        <v>324</v>
      </c>
    </row>
    <row r="225" spans="2:65" s="1" customFormat="1">
      <c r="B225" s="32"/>
      <c r="D225" s="140" t="s">
        <v>144</v>
      </c>
      <c r="F225" s="141" t="s">
        <v>325</v>
      </c>
      <c r="I225" s="142"/>
      <c r="L225" s="32"/>
      <c r="M225" s="143"/>
      <c r="T225" s="53"/>
      <c r="AT225" s="17" t="s">
        <v>144</v>
      </c>
      <c r="AU225" s="17" t="s">
        <v>82</v>
      </c>
    </row>
    <row r="226" spans="2:65" s="1" customFormat="1" ht="21.75" customHeight="1">
      <c r="B226" s="32"/>
      <c r="C226" s="165" t="s">
        <v>234</v>
      </c>
      <c r="D226" s="165" t="s">
        <v>272</v>
      </c>
      <c r="E226" s="166" t="s">
        <v>326</v>
      </c>
      <c r="F226" s="167" t="s">
        <v>327</v>
      </c>
      <c r="G226" s="168" t="s">
        <v>141</v>
      </c>
      <c r="H226" s="169">
        <v>447.35</v>
      </c>
      <c r="I226" s="170"/>
      <c r="J226" s="171">
        <f>ROUND(I226*H226,2)</f>
        <v>0</v>
      </c>
      <c r="K226" s="167" t="s">
        <v>19</v>
      </c>
      <c r="L226" s="172"/>
      <c r="M226" s="173" t="s">
        <v>19</v>
      </c>
      <c r="N226" s="174" t="s">
        <v>43</v>
      </c>
      <c r="P226" s="136">
        <f>O226*H226</f>
        <v>0</v>
      </c>
      <c r="Q226" s="136">
        <v>0</v>
      </c>
      <c r="R226" s="136">
        <f>Q226*H226</f>
        <v>0</v>
      </c>
      <c r="S226" s="136">
        <v>0</v>
      </c>
      <c r="T226" s="137">
        <f>S226*H226</f>
        <v>0</v>
      </c>
      <c r="AR226" s="138" t="s">
        <v>230</v>
      </c>
      <c r="AT226" s="138" t="s">
        <v>272</v>
      </c>
      <c r="AU226" s="138" t="s">
        <v>82</v>
      </c>
      <c r="AY226" s="17" t="s">
        <v>135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7" t="s">
        <v>80</v>
      </c>
      <c r="BK226" s="139">
        <f>ROUND(I226*H226,2)</f>
        <v>0</v>
      </c>
      <c r="BL226" s="17" t="s">
        <v>193</v>
      </c>
      <c r="BM226" s="138" t="s">
        <v>328</v>
      </c>
    </row>
    <row r="227" spans="2:65" s="13" customFormat="1">
      <c r="B227" s="151"/>
      <c r="D227" s="145" t="s">
        <v>149</v>
      </c>
      <c r="E227" s="152" t="s">
        <v>19</v>
      </c>
      <c r="F227" s="153" t="s">
        <v>329</v>
      </c>
      <c r="H227" s="154">
        <v>447.35</v>
      </c>
      <c r="I227" s="155"/>
      <c r="L227" s="151"/>
      <c r="M227" s="156"/>
      <c r="T227" s="157"/>
      <c r="AT227" s="152" t="s">
        <v>149</v>
      </c>
      <c r="AU227" s="152" t="s">
        <v>82</v>
      </c>
      <c r="AV227" s="13" t="s">
        <v>82</v>
      </c>
      <c r="AW227" s="13" t="s">
        <v>33</v>
      </c>
      <c r="AX227" s="13" t="s">
        <v>72</v>
      </c>
      <c r="AY227" s="152" t="s">
        <v>135</v>
      </c>
    </row>
    <row r="228" spans="2:65" s="14" customFormat="1">
      <c r="B228" s="158"/>
      <c r="D228" s="145" t="s">
        <v>149</v>
      </c>
      <c r="E228" s="159" t="s">
        <v>19</v>
      </c>
      <c r="F228" s="160" t="s">
        <v>154</v>
      </c>
      <c r="H228" s="161">
        <v>447.35</v>
      </c>
      <c r="I228" s="162"/>
      <c r="L228" s="158"/>
      <c r="M228" s="163"/>
      <c r="T228" s="164"/>
      <c r="AT228" s="159" t="s">
        <v>149</v>
      </c>
      <c r="AU228" s="159" t="s">
        <v>82</v>
      </c>
      <c r="AV228" s="14" t="s">
        <v>143</v>
      </c>
      <c r="AW228" s="14" t="s">
        <v>33</v>
      </c>
      <c r="AX228" s="14" t="s">
        <v>80</v>
      </c>
      <c r="AY228" s="159" t="s">
        <v>135</v>
      </c>
    </row>
    <row r="229" spans="2:65" s="1" customFormat="1" ht="24.15" customHeight="1">
      <c r="B229" s="32"/>
      <c r="C229" s="127" t="s">
        <v>330</v>
      </c>
      <c r="D229" s="127" t="s">
        <v>138</v>
      </c>
      <c r="E229" s="128" t="s">
        <v>331</v>
      </c>
      <c r="F229" s="129" t="s">
        <v>332</v>
      </c>
      <c r="G229" s="130" t="s">
        <v>158</v>
      </c>
      <c r="H229" s="131">
        <v>250.34</v>
      </c>
      <c r="I229" s="132"/>
      <c r="J229" s="133">
        <f>ROUND(I229*H229,2)</f>
        <v>0</v>
      </c>
      <c r="K229" s="129" t="s">
        <v>142</v>
      </c>
      <c r="L229" s="32"/>
      <c r="M229" s="134" t="s">
        <v>19</v>
      </c>
      <c r="N229" s="135" t="s">
        <v>43</v>
      </c>
      <c r="P229" s="136">
        <f>O229*H229</f>
        <v>0</v>
      </c>
      <c r="Q229" s="136">
        <v>0</v>
      </c>
      <c r="R229" s="136">
        <f>Q229*H229</f>
        <v>0</v>
      </c>
      <c r="S229" s="136">
        <v>0</v>
      </c>
      <c r="T229" s="137">
        <f>S229*H229</f>
        <v>0</v>
      </c>
      <c r="AR229" s="138" t="s">
        <v>193</v>
      </c>
      <c r="AT229" s="138" t="s">
        <v>138</v>
      </c>
      <c r="AU229" s="138" t="s">
        <v>82</v>
      </c>
      <c r="AY229" s="17" t="s">
        <v>135</v>
      </c>
      <c r="BE229" s="139">
        <f>IF(N229="základní",J229,0)</f>
        <v>0</v>
      </c>
      <c r="BF229" s="139">
        <f>IF(N229="snížená",J229,0)</f>
        <v>0</v>
      </c>
      <c r="BG229" s="139">
        <f>IF(N229="zákl. přenesená",J229,0)</f>
        <v>0</v>
      </c>
      <c r="BH229" s="139">
        <f>IF(N229="sníž. přenesená",J229,0)</f>
        <v>0</v>
      </c>
      <c r="BI229" s="139">
        <f>IF(N229="nulová",J229,0)</f>
        <v>0</v>
      </c>
      <c r="BJ229" s="17" t="s">
        <v>80</v>
      </c>
      <c r="BK229" s="139">
        <f>ROUND(I229*H229,2)</f>
        <v>0</v>
      </c>
      <c r="BL229" s="17" t="s">
        <v>193</v>
      </c>
      <c r="BM229" s="138" t="s">
        <v>333</v>
      </c>
    </row>
    <row r="230" spans="2:65" s="1" customFormat="1">
      <c r="B230" s="32"/>
      <c r="D230" s="140" t="s">
        <v>144</v>
      </c>
      <c r="F230" s="141" t="s">
        <v>334</v>
      </c>
      <c r="I230" s="142"/>
      <c r="L230" s="32"/>
      <c r="M230" s="143"/>
      <c r="T230" s="53"/>
      <c r="AT230" s="17" t="s">
        <v>144</v>
      </c>
      <c r="AU230" s="17" t="s">
        <v>82</v>
      </c>
    </row>
    <row r="231" spans="2:65" s="13" customFormat="1">
      <c r="B231" s="151"/>
      <c r="D231" s="145" t="s">
        <v>149</v>
      </c>
      <c r="E231" s="152" t="s">
        <v>19</v>
      </c>
      <c r="F231" s="153" t="s">
        <v>290</v>
      </c>
      <c r="H231" s="154">
        <v>16</v>
      </c>
      <c r="I231" s="155"/>
      <c r="L231" s="151"/>
      <c r="M231" s="156"/>
      <c r="T231" s="157"/>
      <c r="AT231" s="152" t="s">
        <v>149</v>
      </c>
      <c r="AU231" s="152" t="s">
        <v>82</v>
      </c>
      <c r="AV231" s="13" t="s">
        <v>82</v>
      </c>
      <c r="AW231" s="13" t="s">
        <v>33</v>
      </c>
      <c r="AX231" s="13" t="s">
        <v>72</v>
      </c>
      <c r="AY231" s="152" t="s">
        <v>135</v>
      </c>
    </row>
    <row r="232" spans="2:65" s="13" customFormat="1">
      <c r="B232" s="151"/>
      <c r="D232" s="145" t="s">
        <v>149</v>
      </c>
      <c r="E232" s="152" t="s">
        <v>19</v>
      </c>
      <c r="F232" s="153" t="s">
        <v>291</v>
      </c>
      <c r="H232" s="154">
        <v>16.899999999999999</v>
      </c>
      <c r="I232" s="155"/>
      <c r="L232" s="151"/>
      <c r="M232" s="156"/>
      <c r="T232" s="157"/>
      <c r="AT232" s="152" t="s">
        <v>149</v>
      </c>
      <c r="AU232" s="152" t="s">
        <v>82</v>
      </c>
      <c r="AV232" s="13" t="s">
        <v>82</v>
      </c>
      <c r="AW232" s="13" t="s">
        <v>33</v>
      </c>
      <c r="AX232" s="13" t="s">
        <v>72</v>
      </c>
      <c r="AY232" s="152" t="s">
        <v>135</v>
      </c>
    </row>
    <row r="233" spans="2:65" s="13" customFormat="1">
      <c r="B233" s="151"/>
      <c r="D233" s="145" t="s">
        <v>149</v>
      </c>
      <c r="E233" s="152" t="s">
        <v>19</v>
      </c>
      <c r="F233" s="153" t="s">
        <v>292</v>
      </c>
      <c r="H233" s="154">
        <v>136.69999999999999</v>
      </c>
      <c r="I233" s="155"/>
      <c r="L233" s="151"/>
      <c r="M233" s="156"/>
      <c r="T233" s="157"/>
      <c r="AT233" s="152" t="s">
        <v>149</v>
      </c>
      <c r="AU233" s="152" t="s">
        <v>82</v>
      </c>
      <c r="AV233" s="13" t="s">
        <v>82</v>
      </c>
      <c r="AW233" s="13" t="s">
        <v>33</v>
      </c>
      <c r="AX233" s="13" t="s">
        <v>72</v>
      </c>
      <c r="AY233" s="152" t="s">
        <v>135</v>
      </c>
    </row>
    <row r="234" spans="2:65" s="13" customFormat="1">
      <c r="B234" s="151"/>
      <c r="D234" s="145" t="s">
        <v>149</v>
      </c>
      <c r="E234" s="152" t="s">
        <v>19</v>
      </c>
      <c r="F234" s="153" t="s">
        <v>293</v>
      </c>
      <c r="H234" s="154">
        <v>7.3</v>
      </c>
      <c r="I234" s="155"/>
      <c r="L234" s="151"/>
      <c r="M234" s="156"/>
      <c r="T234" s="157"/>
      <c r="AT234" s="152" t="s">
        <v>149</v>
      </c>
      <c r="AU234" s="152" t="s">
        <v>82</v>
      </c>
      <c r="AV234" s="13" t="s">
        <v>82</v>
      </c>
      <c r="AW234" s="13" t="s">
        <v>33</v>
      </c>
      <c r="AX234" s="13" t="s">
        <v>72</v>
      </c>
      <c r="AY234" s="152" t="s">
        <v>135</v>
      </c>
    </row>
    <row r="235" spans="2:65" s="13" customFormat="1">
      <c r="B235" s="151"/>
      <c r="D235" s="145" t="s">
        <v>149</v>
      </c>
      <c r="E235" s="152" t="s">
        <v>19</v>
      </c>
      <c r="F235" s="153" t="s">
        <v>294</v>
      </c>
      <c r="H235" s="154">
        <v>10.65</v>
      </c>
      <c r="I235" s="155"/>
      <c r="L235" s="151"/>
      <c r="M235" s="156"/>
      <c r="T235" s="157"/>
      <c r="AT235" s="152" t="s">
        <v>149</v>
      </c>
      <c r="AU235" s="152" t="s">
        <v>82</v>
      </c>
      <c r="AV235" s="13" t="s">
        <v>82</v>
      </c>
      <c r="AW235" s="13" t="s">
        <v>33</v>
      </c>
      <c r="AX235" s="13" t="s">
        <v>72</v>
      </c>
      <c r="AY235" s="152" t="s">
        <v>135</v>
      </c>
    </row>
    <row r="236" spans="2:65" s="13" customFormat="1">
      <c r="B236" s="151"/>
      <c r="D236" s="145" t="s">
        <v>149</v>
      </c>
      <c r="E236" s="152" t="s">
        <v>19</v>
      </c>
      <c r="F236" s="153" t="s">
        <v>295</v>
      </c>
      <c r="H236" s="154">
        <v>43.47</v>
      </c>
      <c r="I236" s="155"/>
      <c r="L236" s="151"/>
      <c r="M236" s="156"/>
      <c r="T236" s="157"/>
      <c r="AT236" s="152" t="s">
        <v>149</v>
      </c>
      <c r="AU236" s="152" t="s">
        <v>82</v>
      </c>
      <c r="AV236" s="13" t="s">
        <v>82</v>
      </c>
      <c r="AW236" s="13" t="s">
        <v>33</v>
      </c>
      <c r="AX236" s="13" t="s">
        <v>72</v>
      </c>
      <c r="AY236" s="152" t="s">
        <v>135</v>
      </c>
    </row>
    <row r="237" spans="2:65" s="13" customFormat="1">
      <c r="B237" s="151"/>
      <c r="D237" s="145" t="s">
        <v>149</v>
      </c>
      <c r="E237" s="152" t="s">
        <v>19</v>
      </c>
      <c r="F237" s="153" t="s">
        <v>335</v>
      </c>
      <c r="H237" s="154">
        <v>19.32</v>
      </c>
      <c r="I237" s="155"/>
      <c r="L237" s="151"/>
      <c r="M237" s="156"/>
      <c r="T237" s="157"/>
      <c r="AT237" s="152" t="s">
        <v>149</v>
      </c>
      <c r="AU237" s="152" t="s">
        <v>82</v>
      </c>
      <c r="AV237" s="13" t="s">
        <v>82</v>
      </c>
      <c r="AW237" s="13" t="s">
        <v>33</v>
      </c>
      <c r="AX237" s="13" t="s">
        <v>72</v>
      </c>
      <c r="AY237" s="152" t="s">
        <v>135</v>
      </c>
    </row>
    <row r="238" spans="2:65" s="14" customFormat="1">
      <c r="B238" s="158"/>
      <c r="D238" s="145" t="s">
        <v>149</v>
      </c>
      <c r="E238" s="159" t="s">
        <v>19</v>
      </c>
      <c r="F238" s="160" t="s">
        <v>154</v>
      </c>
      <c r="H238" s="161">
        <v>250.34</v>
      </c>
      <c r="I238" s="162"/>
      <c r="L238" s="158"/>
      <c r="M238" s="163"/>
      <c r="T238" s="164"/>
      <c r="AT238" s="159" t="s">
        <v>149</v>
      </c>
      <c r="AU238" s="159" t="s">
        <v>82</v>
      </c>
      <c r="AV238" s="14" t="s">
        <v>143</v>
      </c>
      <c r="AW238" s="14" t="s">
        <v>33</v>
      </c>
      <c r="AX238" s="14" t="s">
        <v>80</v>
      </c>
      <c r="AY238" s="159" t="s">
        <v>135</v>
      </c>
    </row>
    <row r="239" spans="2:65" s="1" customFormat="1" ht="16.5" customHeight="1">
      <c r="B239" s="32"/>
      <c r="C239" s="165" t="s">
        <v>240</v>
      </c>
      <c r="D239" s="165" t="s">
        <v>272</v>
      </c>
      <c r="E239" s="166" t="s">
        <v>336</v>
      </c>
      <c r="F239" s="167" t="s">
        <v>337</v>
      </c>
      <c r="G239" s="168" t="s">
        <v>158</v>
      </c>
      <c r="H239" s="169">
        <v>275.37400000000002</v>
      </c>
      <c r="I239" s="170"/>
      <c r="J239" s="171">
        <f>ROUND(I239*H239,2)</f>
        <v>0</v>
      </c>
      <c r="K239" s="167" t="s">
        <v>142</v>
      </c>
      <c r="L239" s="172"/>
      <c r="M239" s="173" t="s">
        <v>19</v>
      </c>
      <c r="N239" s="174" t="s">
        <v>43</v>
      </c>
      <c r="P239" s="136">
        <f>O239*H239</f>
        <v>0</v>
      </c>
      <c r="Q239" s="136">
        <v>0</v>
      </c>
      <c r="R239" s="136">
        <f>Q239*H239</f>
        <v>0</v>
      </c>
      <c r="S239" s="136">
        <v>0</v>
      </c>
      <c r="T239" s="137">
        <f>S239*H239</f>
        <v>0</v>
      </c>
      <c r="AR239" s="138" t="s">
        <v>230</v>
      </c>
      <c r="AT239" s="138" t="s">
        <v>272</v>
      </c>
      <c r="AU239" s="138" t="s">
        <v>82</v>
      </c>
      <c r="AY239" s="17" t="s">
        <v>135</v>
      </c>
      <c r="BE239" s="139">
        <f>IF(N239="základní",J239,0)</f>
        <v>0</v>
      </c>
      <c r="BF239" s="139">
        <f>IF(N239="snížená",J239,0)</f>
        <v>0</v>
      </c>
      <c r="BG239" s="139">
        <f>IF(N239="zákl. přenesená",J239,0)</f>
        <v>0</v>
      </c>
      <c r="BH239" s="139">
        <f>IF(N239="sníž. přenesená",J239,0)</f>
        <v>0</v>
      </c>
      <c r="BI239" s="139">
        <f>IF(N239="nulová",J239,0)</f>
        <v>0</v>
      </c>
      <c r="BJ239" s="17" t="s">
        <v>80</v>
      </c>
      <c r="BK239" s="139">
        <f>ROUND(I239*H239,2)</f>
        <v>0</v>
      </c>
      <c r="BL239" s="17" t="s">
        <v>193</v>
      </c>
      <c r="BM239" s="138" t="s">
        <v>338</v>
      </c>
    </row>
    <row r="240" spans="2:65" s="13" customFormat="1">
      <c r="B240" s="151"/>
      <c r="D240" s="145" t="s">
        <v>149</v>
      </c>
      <c r="E240" s="152" t="s">
        <v>19</v>
      </c>
      <c r="F240" s="153" t="s">
        <v>339</v>
      </c>
      <c r="H240" s="154">
        <v>275.37400000000002</v>
      </c>
      <c r="I240" s="155"/>
      <c r="L240" s="151"/>
      <c r="M240" s="156"/>
      <c r="T240" s="157"/>
      <c r="AT240" s="152" t="s">
        <v>149</v>
      </c>
      <c r="AU240" s="152" t="s">
        <v>82</v>
      </c>
      <c r="AV240" s="13" t="s">
        <v>82</v>
      </c>
      <c r="AW240" s="13" t="s">
        <v>33</v>
      </c>
      <c r="AX240" s="13" t="s">
        <v>72</v>
      </c>
      <c r="AY240" s="152" t="s">
        <v>135</v>
      </c>
    </row>
    <row r="241" spans="2:65" s="14" customFormat="1">
      <c r="B241" s="158"/>
      <c r="D241" s="145" t="s">
        <v>149</v>
      </c>
      <c r="E241" s="159" t="s">
        <v>19</v>
      </c>
      <c r="F241" s="160" t="s">
        <v>154</v>
      </c>
      <c r="H241" s="161">
        <v>275.37400000000002</v>
      </c>
      <c r="I241" s="162"/>
      <c r="L241" s="158"/>
      <c r="M241" s="163"/>
      <c r="T241" s="164"/>
      <c r="AT241" s="159" t="s">
        <v>149</v>
      </c>
      <c r="AU241" s="159" t="s">
        <v>82</v>
      </c>
      <c r="AV241" s="14" t="s">
        <v>143</v>
      </c>
      <c r="AW241" s="14" t="s">
        <v>33</v>
      </c>
      <c r="AX241" s="14" t="s">
        <v>80</v>
      </c>
      <c r="AY241" s="159" t="s">
        <v>135</v>
      </c>
    </row>
    <row r="242" spans="2:65" s="1" customFormat="1" ht="16.5" customHeight="1">
      <c r="B242" s="32"/>
      <c r="C242" s="127" t="s">
        <v>340</v>
      </c>
      <c r="D242" s="127" t="s">
        <v>138</v>
      </c>
      <c r="E242" s="128" t="s">
        <v>341</v>
      </c>
      <c r="F242" s="129" t="s">
        <v>342</v>
      </c>
      <c r="G242" s="130" t="s">
        <v>158</v>
      </c>
      <c r="H242" s="131">
        <v>250.34</v>
      </c>
      <c r="I242" s="132"/>
      <c r="J242" s="133">
        <f>ROUND(I242*H242,2)</f>
        <v>0</v>
      </c>
      <c r="K242" s="129" t="s">
        <v>142</v>
      </c>
      <c r="L242" s="32"/>
      <c r="M242" s="134" t="s">
        <v>19</v>
      </c>
      <c r="N242" s="135" t="s">
        <v>43</v>
      </c>
      <c r="P242" s="136">
        <f>O242*H242</f>
        <v>0</v>
      </c>
      <c r="Q242" s="136">
        <v>0</v>
      </c>
      <c r="R242" s="136">
        <f>Q242*H242</f>
        <v>0</v>
      </c>
      <c r="S242" s="136">
        <v>0</v>
      </c>
      <c r="T242" s="137">
        <f>S242*H242</f>
        <v>0</v>
      </c>
      <c r="AR242" s="138" t="s">
        <v>193</v>
      </c>
      <c r="AT242" s="138" t="s">
        <v>138</v>
      </c>
      <c r="AU242" s="138" t="s">
        <v>82</v>
      </c>
      <c r="AY242" s="17" t="s">
        <v>135</v>
      </c>
      <c r="BE242" s="139">
        <f>IF(N242="základní",J242,0)</f>
        <v>0</v>
      </c>
      <c r="BF242" s="139">
        <f>IF(N242="snížená",J242,0)</f>
        <v>0</v>
      </c>
      <c r="BG242" s="139">
        <f>IF(N242="zákl. přenesená",J242,0)</f>
        <v>0</v>
      </c>
      <c r="BH242" s="139">
        <f>IF(N242="sníž. přenesená",J242,0)</f>
        <v>0</v>
      </c>
      <c r="BI242" s="139">
        <f>IF(N242="nulová",J242,0)</f>
        <v>0</v>
      </c>
      <c r="BJ242" s="17" t="s">
        <v>80</v>
      </c>
      <c r="BK242" s="139">
        <f>ROUND(I242*H242,2)</f>
        <v>0</v>
      </c>
      <c r="BL242" s="17" t="s">
        <v>193</v>
      </c>
      <c r="BM242" s="138" t="s">
        <v>343</v>
      </c>
    </row>
    <row r="243" spans="2:65" s="1" customFormat="1">
      <c r="B243" s="32"/>
      <c r="D243" s="140" t="s">
        <v>144</v>
      </c>
      <c r="F243" s="141" t="s">
        <v>344</v>
      </c>
      <c r="I243" s="142"/>
      <c r="L243" s="32"/>
      <c r="M243" s="143"/>
      <c r="T243" s="53"/>
      <c r="AT243" s="17" t="s">
        <v>144</v>
      </c>
      <c r="AU243" s="17" t="s">
        <v>82</v>
      </c>
    </row>
    <row r="244" spans="2:65" s="1" customFormat="1" ht="16.5" customHeight="1">
      <c r="B244" s="32"/>
      <c r="C244" s="127" t="s">
        <v>243</v>
      </c>
      <c r="D244" s="127" t="s">
        <v>138</v>
      </c>
      <c r="E244" s="128" t="s">
        <v>345</v>
      </c>
      <c r="F244" s="129" t="s">
        <v>346</v>
      </c>
      <c r="G244" s="130" t="s">
        <v>141</v>
      </c>
      <c r="H244" s="131">
        <v>389</v>
      </c>
      <c r="I244" s="132"/>
      <c r="J244" s="133">
        <f>ROUND(I244*H244,2)</f>
        <v>0</v>
      </c>
      <c r="K244" s="129" t="s">
        <v>142</v>
      </c>
      <c r="L244" s="32"/>
      <c r="M244" s="134" t="s">
        <v>19</v>
      </c>
      <c r="N244" s="135" t="s">
        <v>43</v>
      </c>
      <c r="P244" s="136">
        <f>O244*H244</f>
        <v>0</v>
      </c>
      <c r="Q244" s="136">
        <v>0</v>
      </c>
      <c r="R244" s="136">
        <f>Q244*H244</f>
        <v>0</v>
      </c>
      <c r="S244" s="136">
        <v>0</v>
      </c>
      <c r="T244" s="137">
        <f>S244*H244</f>
        <v>0</v>
      </c>
      <c r="AR244" s="138" t="s">
        <v>193</v>
      </c>
      <c r="AT244" s="138" t="s">
        <v>138</v>
      </c>
      <c r="AU244" s="138" t="s">
        <v>82</v>
      </c>
      <c r="AY244" s="17" t="s">
        <v>135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7" t="s">
        <v>80</v>
      </c>
      <c r="BK244" s="139">
        <f>ROUND(I244*H244,2)</f>
        <v>0</v>
      </c>
      <c r="BL244" s="17" t="s">
        <v>193</v>
      </c>
      <c r="BM244" s="138" t="s">
        <v>347</v>
      </c>
    </row>
    <row r="245" spans="2:65" s="1" customFormat="1">
      <c r="B245" s="32"/>
      <c r="D245" s="140" t="s">
        <v>144</v>
      </c>
      <c r="F245" s="141" t="s">
        <v>348</v>
      </c>
      <c r="I245" s="142"/>
      <c r="L245" s="32"/>
      <c r="M245" s="143"/>
      <c r="T245" s="53"/>
      <c r="AT245" s="17" t="s">
        <v>144</v>
      </c>
      <c r="AU245" s="17" t="s">
        <v>82</v>
      </c>
    </row>
    <row r="246" spans="2:65" s="1" customFormat="1" ht="24.15" customHeight="1">
      <c r="B246" s="32"/>
      <c r="C246" s="127" t="s">
        <v>349</v>
      </c>
      <c r="D246" s="127" t="s">
        <v>138</v>
      </c>
      <c r="E246" s="128" t="s">
        <v>350</v>
      </c>
      <c r="F246" s="129" t="s">
        <v>351</v>
      </c>
      <c r="G246" s="130" t="s">
        <v>188</v>
      </c>
      <c r="H246" s="131">
        <v>17.326000000000001</v>
      </c>
      <c r="I246" s="132"/>
      <c r="J246" s="133">
        <f>ROUND(I246*H246,2)</f>
        <v>0</v>
      </c>
      <c r="K246" s="129" t="s">
        <v>142</v>
      </c>
      <c r="L246" s="32"/>
      <c r="M246" s="134" t="s">
        <v>19</v>
      </c>
      <c r="N246" s="135" t="s">
        <v>43</v>
      </c>
      <c r="P246" s="136">
        <f>O246*H246</f>
        <v>0</v>
      </c>
      <c r="Q246" s="136">
        <v>0</v>
      </c>
      <c r="R246" s="136">
        <f>Q246*H246</f>
        <v>0</v>
      </c>
      <c r="S246" s="136">
        <v>0</v>
      </c>
      <c r="T246" s="137">
        <f>S246*H246</f>
        <v>0</v>
      </c>
      <c r="AR246" s="138" t="s">
        <v>193</v>
      </c>
      <c r="AT246" s="138" t="s">
        <v>138</v>
      </c>
      <c r="AU246" s="138" t="s">
        <v>82</v>
      </c>
      <c r="AY246" s="17" t="s">
        <v>135</v>
      </c>
      <c r="BE246" s="139">
        <f>IF(N246="základní",J246,0)</f>
        <v>0</v>
      </c>
      <c r="BF246" s="139">
        <f>IF(N246="snížená",J246,0)</f>
        <v>0</v>
      </c>
      <c r="BG246" s="139">
        <f>IF(N246="zákl. přenesená",J246,0)</f>
        <v>0</v>
      </c>
      <c r="BH246" s="139">
        <f>IF(N246="sníž. přenesená",J246,0)</f>
        <v>0</v>
      </c>
      <c r="BI246" s="139">
        <f>IF(N246="nulová",J246,0)</f>
        <v>0</v>
      </c>
      <c r="BJ246" s="17" t="s">
        <v>80</v>
      </c>
      <c r="BK246" s="139">
        <f>ROUND(I246*H246,2)</f>
        <v>0</v>
      </c>
      <c r="BL246" s="17" t="s">
        <v>193</v>
      </c>
      <c r="BM246" s="138" t="s">
        <v>352</v>
      </c>
    </row>
    <row r="247" spans="2:65" s="1" customFormat="1">
      <c r="B247" s="32"/>
      <c r="D247" s="140" t="s">
        <v>144</v>
      </c>
      <c r="F247" s="141" t="s">
        <v>353</v>
      </c>
      <c r="I247" s="142"/>
      <c r="L247" s="32"/>
      <c r="M247" s="143"/>
      <c r="T247" s="53"/>
      <c r="AT247" s="17" t="s">
        <v>144</v>
      </c>
      <c r="AU247" s="17" t="s">
        <v>82</v>
      </c>
    </row>
    <row r="248" spans="2:65" s="11" customFormat="1" ht="22.75" customHeight="1">
      <c r="B248" s="115"/>
      <c r="D248" s="116" t="s">
        <v>71</v>
      </c>
      <c r="E248" s="125" t="s">
        <v>354</v>
      </c>
      <c r="F248" s="125" t="s">
        <v>355</v>
      </c>
      <c r="I248" s="118"/>
      <c r="J248" s="126">
        <f>BK248</f>
        <v>0</v>
      </c>
      <c r="L248" s="115"/>
      <c r="M248" s="120"/>
      <c r="P248" s="121">
        <f>SUM(P249:P282)</f>
        <v>0</v>
      </c>
      <c r="R248" s="121">
        <f>SUM(R249:R282)</f>
        <v>0</v>
      </c>
      <c r="T248" s="122">
        <f>SUM(T249:T282)</f>
        <v>0</v>
      </c>
      <c r="AR248" s="116" t="s">
        <v>82</v>
      </c>
      <c r="AT248" s="123" t="s">
        <v>71</v>
      </c>
      <c r="AU248" s="123" t="s">
        <v>80</v>
      </c>
      <c r="AY248" s="116" t="s">
        <v>135</v>
      </c>
      <c r="BK248" s="124">
        <f>SUM(BK249:BK282)</f>
        <v>0</v>
      </c>
    </row>
    <row r="249" spans="2:65" s="1" customFormat="1" ht="16.5" customHeight="1">
      <c r="B249" s="32"/>
      <c r="C249" s="127" t="s">
        <v>247</v>
      </c>
      <c r="D249" s="127" t="s">
        <v>138</v>
      </c>
      <c r="E249" s="128" t="s">
        <v>356</v>
      </c>
      <c r="F249" s="129" t="s">
        <v>357</v>
      </c>
      <c r="G249" s="130" t="s">
        <v>141</v>
      </c>
      <c r="H249" s="131">
        <v>20</v>
      </c>
      <c r="I249" s="132"/>
      <c r="J249" s="133">
        <f>ROUND(I249*H249,2)</f>
        <v>0</v>
      </c>
      <c r="K249" s="129" t="s">
        <v>19</v>
      </c>
      <c r="L249" s="32"/>
      <c r="M249" s="134" t="s">
        <v>19</v>
      </c>
      <c r="N249" s="135" t="s">
        <v>43</v>
      </c>
      <c r="P249" s="136">
        <f>O249*H249</f>
        <v>0</v>
      </c>
      <c r="Q249" s="136">
        <v>0</v>
      </c>
      <c r="R249" s="136">
        <f>Q249*H249</f>
        <v>0</v>
      </c>
      <c r="S249" s="136">
        <v>0</v>
      </c>
      <c r="T249" s="137">
        <f>S249*H249</f>
        <v>0</v>
      </c>
      <c r="AR249" s="138" t="s">
        <v>193</v>
      </c>
      <c r="AT249" s="138" t="s">
        <v>138</v>
      </c>
      <c r="AU249" s="138" t="s">
        <v>82</v>
      </c>
      <c r="AY249" s="17" t="s">
        <v>135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7" t="s">
        <v>80</v>
      </c>
      <c r="BK249" s="139">
        <f>ROUND(I249*H249,2)</f>
        <v>0</v>
      </c>
      <c r="BL249" s="17" t="s">
        <v>193</v>
      </c>
      <c r="BM249" s="138" t="s">
        <v>358</v>
      </c>
    </row>
    <row r="250" spans="2:65" s="13" customFormat="1">
      <c r="B250" s="151"/>
      <c r="D250" s="145" t="s">
        <v>149</v>
      </c>
      <c r="E250" s="152" t="s">
        <v>19</v>
      </c>
      <c r="F250" s="153" t="s">
        <v>359</v>
      </c>
      <c r="H250" s="154">
        <v>20</v>
      </c>
      <c r="I250" s="155"/>
      <c r="L250" s="151"/>
      <c r="M250" s="156"/>
      <c r="T250" s="157"/>
      <c r="AT250" s="152" t="s">
        <v>149</v>
      </c>
      <c r="AU250" s="152" t="s">
        <v>82</v>
      </c>
      <c r="AV250" s="13" t="s">
        <v>82</v>
      </c>
      <c r="AW250" s="13" t="s">
        <v>33</v>
      </c>
      <c r="AX250" s="13" t="s">
        <v>72</v>
      </c>
      <c r="AY250" s="152" t="s">
        <v>135</v>
      </c>
    </row>
    <row r="251" spans="2:65" s="14" customFormat="1">
      <c r="B251" s="158"/>
      <c r="D251" s="145" t="s">
        <v>149</v>
      </c>
      <c r="E251" s="159" t="s">
        <v>19</v>
      </c>
      <c r="F251" s="160" t="s">
        <v>154</v>
      </c>
      <c r="H251" s="161">
        <v>20</v>
      </c>
      <c r="I251" s="162"/>
      <c r="L251" s="158"/>
      <c r="M251" s="163"/>
      <c r="T251" s="164"/>
      <c r="AT251" s="159" t="s">
        <v>149</v>
      </c>
      <c r="AU251" s="159" t="s">
        <v>82</v>
      </c>
      <c r="AV251" s="14" t="s">
        <v>143</v>
      </c>
      <c r="AW251" s="14" t="s">
        <v>33</v>
      </c>
      <c r="AX251" s="14" t="s">
        <v>80</v>
      </c>
      <c r="AY251" s="159" t="s">
        <v>135</v>
      </c>
    </row>
    <row r="252" spans="2:65" s="1" customFormat="1" ht="16.5" customHeight="1">
      <c r="B252" s="32"/>
      <c r="C252" s="127" t="s">
        <v>360</v>
      </c>
      <c r="D252" s="127" t="s">
        <v>138</v>
      </c>
      <c r="E252" s="128" t="s">
        <v>361</v>
      </c>
      <c r="F252" s="129" t="s">
        <v>357</v>
      </c>
      <c r="G252" s="130" t="s">
        <v>141</v>
      </c>
      <c r="H252" s="131">
        <v>80.67</v>
      </c>
      <c r="I252" s="132"/>
      <c r="J252" s="133">
        <f>ROUND(I252*H252,2)</f>
        <v>0</v>
      </c>
      <c r="K252" s="129" t="s">
        <v>142</v>
      </c>
      <c r="L252" s="32"/>
      <c r="M252" s="134" t="s">
        <v>19</v>
      </c>
      <c r="N252" s="135" t="s">
        <v>43</v>
      </c>
      <c r="P252" s="136">
        <f>O252*H252</f>
        <v>0</v>
      </c>
      <c r="Q252" s="136">
        <v>0</v>
      </c>
      <c r="R252" s="136">
        <f>Q252*H252</f>
        <v>0</v>
      </c>
      <c r="S252" s="136">
        <v>0</v>
      </c>
      <c r="T252" s="137">
        <f>S252*H252</f>
        <v>0</v>
      </c>
      <c r="AR252" s="138" t="s">
        <v>193</v>
      </c>
      <c r="AT252" s="138" t="s">
        <v>138</v>
      </c>
      <c r="AU252" s="138" t="s">
        <v>82</v>
      </c>
      <c r="AY252" s="17" t="s">
        <v>135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7" t="s">
        <v>80</v>
      </c>
      <c r="BK252" s="139">
        <f>ROUND(I252*H252,2)</f>
        <v>0</v>
      </c>
      <c r="BL252" s="17" t="s">
        <v>193</v>
      </c>
      <c r="BM252" s="138" t="s">
        <v>362</v>
      </c>
    </row>
    <row r="253" spans="2:65" s="1" customFormat="1">
      <c r="B253" s="32"/>
      <c r="D253" s="140" t="s">
        <v>144</v>
      </c>
      <c r="F253" s="141" t="s">
        <v>363</v>
      </c>
      <c r="I253" s="142"/>
      <c r="L253" s="32"/>
      <c r="M253" s="143"/>
      <c r="T253" s="53"/>
      <c r="AT253" s="17" t="s">
        <v>144</v>
      </c>
      <c r="AU253" s="17" t="s">
        <v>82</v>
      </c>
    </row>
    <row r="254" spans="2:65" s="13" customFormat="1">
      <c r="B254" s="151"/>
      <c r="D254" s="145" t="s">
        <v>149</v>
      </c>
      <c r="E254" s="152" t="s">
        <v>19</v>
      </c>
      <c r="F254" s="153" t="s">
        <v>364</v>
      </c>
      <c r="H254" s="154">
        <v>21.45</v>
      </c>
      <c r="I254" s="155"/>
      <c r="L254" s="151"/>
      <c r="M254" s="156"/>
      <c r="T254" s="157"/>
      <c r="AT254" s="152" t="s">
        <v>149</v>
      </c>
      <c r="AU254" s="152" t="s">
        <v>82</v>
      </c>
      <c r="AV254" s="13" t="s">
        <v>82</v>
      </c>
      <c r="AW254" s="13" t="s">
        <v>33</v>
      </c>
      <c r="AX254" s="13" t="s">
        <v>72</v>
      </c>
      <c r="AY254" s="152" t="s">
        <v>135</v>
      </c>
    </row>
    <row r="255" spans="2:65" s="13" customFormat="1">
      <c r="B255" s="151"/>
      <c r="D255" s="145" t="s">
        <v>149</v>
      </c>
      <c r="E255" s="152" t="s">
        <v>19</v>
      </c>
      <c r="F255" s="153" t="s">
        <v>365</v>
      </c>
      <c r="H255" s="154">
        <v>59.22</v>
      </c>
      <c r="I255" s="155"/>
      <c r="L255" s="151"/>
      <c r="M255" s="156"/>
      <c r="T255" s="157"/>
      <c r="AT255" s="152" t="s">
        <v>149</v>
      </c>
      <c r="AU255" s="152" t="s">
        <v>82</v>
      </c>
      <c r="AV255" s="13" t="s">
        <v>82</v>
      </c>
      <c r="AW255" s="13" t="s">
        <v>33</v>
      </c>
      <c r="AX255" s="13" t="s">
        <v>72</v>
      </c>
      <c r="AY255" s="152" t="s">
        <v>135</v>
      </c>
    </row>
    <row r="256" spans="2:65" s="14" customFormat="1">
      <c r="B256" s="158"/>
      <c r="D256" s="145" t="s">
        <v>149</v>
      </c>
      <c r="E256" s="159" t="s">
        <v>19</v>
      </c>
      <c r="F256" s="160" t="s">
        <v>154</v>
      </c>
      <c r="H256" s="161">
        <v>80.67</v>
      </c>
      <c r="I256" s="162"/>
      <c r="L256" s="158"/>
      <c r="M256" s="163"/>
      <c r="T256" s="164"/>
      <c r="AT256" s="159" t="s">
        <v>149</v>
      </c>
      <c r="AU256" s="159" t="s">
        <v>82</v>
      </c>
      <c r="AV256" s="14" t="s">
        <v>143</v>
      </c>
      <c r="AW256" s="14" t="s">
        <v>33</v>
      </c>
      <c r="AX256" s="14" t="s">
        <v>80</v>
      </c>
      <c r="AY256" s="159" t="s">
        <v>135</v>
      </c>
    </row>
    <row r="257" spans="2:65" s="1" customFormat="1" ht="16.5" customHeight="1">
      <c r="B257" s="32"/>
      <c r="C257" s="127" t="s">
        <v>251</v>
      </c>
      <c r="D257" s="127" t="s">
        <v>138</v>
      </c>
      <c r="E257" s="128" t="s">
        <v>366</v>
      </c>
      <c r="F257" s="129" t="s">
        <v>367</v>
      </c>
      <c r="G257" s="130" t="s">
        <v>141</v>
      </c>
      <c r="H257" s="131">
        <v>80.67</v>
      </c>
      <c r="I257" s="132"/>
      <c r="J257" s="133">
        <f>ROUND(I257*H257,2)</f>
        <v>0</v>
      </c>
      <c r="K257" s="129" t="s">
        <v>142</v>
      </c>
      <c r="L257" s="32"/>
      <c r="M257" s="134" t="s">
        <v>19</v>
      </c>
      <c r="N257" s="135" t="s">
        <v>43</v>
      </c>
      <c r="P257" s="136">
        <f>O257*H257</f>
        <v>0</v>
      </c>
      <c r="Q257" s="136">
        <v>0</v>
      </c>
      <c r="R257" s="136">
        <f>Q257*H257</f>
        <v>0</v>
      </c>
      <c r="S257" s="136">
        <v>0</v>
      </c>
      <c r="T257" s="137">
        <f>S257*H257</f>
        <v>0</v>
      </c>
      <c r="AR257" s="138" t="s">
        <v>193</v>
      </c>
      <c r="AT257" s="138" t="s">
        <v>138</v>
      </c>
      <c r="AU257" s="138" t="s">
        <v>82</v>
      </c>
      <c r="AY257" s="17" t="s">
        <v>135</v>
      </c>
      <c r="BE257" s="139">
        <f>IF(N257="základní",J257,0)</f>
        <v>0</v>
      </c>
      <c r="BF257" s="139">
        <f>IF(N257="snížená",J257,0)</f>
        <v>0</v>
      </c>
      <c r="BG257" s="139">
        <f>IF(N257="zákl. přenesená",J257,0)</f>
        <v>0</v>
      </c>
      <c r="BH257" s="139">
        <f>IF(N257="sníž. přenesená",J257,0)</f>
        <v>0</v>
      </c>
      <c r="BI257" s="139">
        <f>IF(N257="nulová",J257,0)</f>
        <v>0</v>
      </c>
      <c r="BJ257" s="17" t="s">
        <v>80</v>
      </c>
      <c r="BK257" s="139">
        <f>ROUND(I257*H257,2)</f>
        <v>0</v>
      </c>
      <c r="BL257" s="17" t="s">
        <v>193</v>
      </c>
      <c r="BM257" s="138" t="s">
        <v>368</v>
      </c>
    </row>
    <row r="258" spans="2:65" s="1" customFormat="1">
      <c r="B258" s="32"/>
      <c r="D258" s="140" t="s">
        <v>144</v>
      </c>
      <c r="F258" s="141" t="s">
        <v>369</v>
      </c>
      <c r="I258" s="142"/>
      <c r="L258" s="32"/>
      <c r="M258" s="143"/>
      <c r="T258" s="53"/>
      <c r="AT258" s="17" t="s">
        <v>144</v>
      </c>
      <c r="AU258" s="17" t="s">
        <v>82</v>
      </c>
    </row>
    <row r="259" spans="2:65" s="1" customFormat="1" ht="21.75" customHeight="1">
      <c r="B259" s="32"/>
      <c r="C259" s="127" t="s">
        <v>370</v>
      </c>
      <c r="D259" s="127" t="s">
        <v>138</v>
      </c>
      <c r="E259" s="128" t="s">
        <v>371</v>
      </c>
      <c r="F259" s="129" t="s">
        <v>372</v>
      </c>
      <c r="G259" s="130" t="s">
        <v>141</v>
      </c>
      <c r="H259" s="131">
        <v>80.67</v>
      </c>
      <c r="I259" s="132"/>
      <c r="J259" s="133">
        <f>ROUND(I259*H259,2)</f>
        <v>0</v>
      </c>
      <c r="K259" s="129" t="s">
        <v>142</v>
      </c>
      <c r="L259" s="32"/>
      <c r="M259" s="134" t="s">
        <v>19</v>
      </c>
      <c r="N259" s="135" t="s">
        <v>43</v>
      </c>
      <c r="P259" s="136">
        <f>O259*H259</f>
        <v>0</v>
      </c>
      <c r="Q259" s="136">
        <v>0</v>
      </c>
      <c r="R259" s="136">
        <f>Q259*H259</f>
        <v>0</v>
      </c>
      <c r="S259" s="136">
        <v>0</v>
      </c>
      <c r="T259" s="137">
        <f>S259*H259</f>
        <v>0</v>
      </c>
      <c r="AR259" s="138" t="s">
        <v>193</v>
      </c>
      <c r="AT259" s="138" t="s">
        <v>138</v>
      </c>
      <c r="AU259" s="138" t="s">
        <v>82</v>
      </c>
      <c r="AY259" s="17" t="s">
        <v>135</v>
      </c>
      <c r="BE259" s="139">
        <f>IF(N259="základní",J259,0)</f>
        <v>0</v>
      </c>
      <c r="BF259" s="139">
        <f>IF(N259="snížená",J259,0)</f>
        <v>0</v>
      </c>
      <c r="BG259" s="139">
        <f>IF(N259="zákl. přenesená",J259,0)</f>
        <v>0</v>
      </c>
      <c r="BH259" s="139">
        <f>IF(N259="sníž. přenesená",J259,0)</f>
        <v>0</v>
      </c>
      <c r="BI259" s="139">
        <f>IF(N259="nulová",J259,0)</f>
        <v>0</v>
      </c>
      <c r="BJ259" s="17" t="s">
        <v>80</v>
      </c>
      <c r="BK259" s="139">
        <f>ROUND(I259*H259,2)</f>
        <v>0</v>
      </c>
      <c r="BL259" s="17" t="s">
        <v>193</v>
      </c>
      <c r="BM259" s="138" t="s">
        <v>373</v>
      </c>
    </row>
    <row r="260" spans="2:65" s="1" customFormat="1">
      <c r="B260" s="32"/>
      <c r="D260" s="140" t="s">
        <v>144</v>
      </c>
      <c r="F260" s="141" t="s">
        <v>374</v>
      </c>
      <c r="I260" s="142"/>
      <c r="L260" s="32"/>
      <c r="M260" s="143"/>
      <c r="T260" s="53"/>
      <c r="AT260" s="17" t="s">
        <v>144</v>
      </c>
      <c r="AU260" s="17" t="s">
        <v>82</v>
      </c>
    </row>
    <row r="261" spans="2:65" s="1" customFormat="1" ht="16.5" customHeight="1">
      <c r="B261" s="32"/>
      <c r="C261" s="165" t="s">
        <v>262</v>
      </c>
      <c r="D261" s="165" t="s">
        <v>272</v>
      </c>
      <c r="E261" s="166" t="s">
        <v>375</v>
      </c>
      <c r="F261" s="167" t="s">
        <v>376</v>
      </c>
      <c r="G261" s="168" t="s">
        <v>141</v>
      </c>
      <c r="H261" s="169">
        <v>92.771000000000001</v>
      </c>
      <c r="I261" s="170"/>
      <c r="J261" s="171">
        <f>ROUND(I261*H261,2)</f>
        <v>0</v>
      </c>
      <c r="K261" s="167" t="s">
        <v>142</v>
      </c>
      <c r="L261" s="172"/>
      <c r="M261" s="173" t="s">
        <v>19</v>
      </c>
      <c r="N261" s="174" t="s">
        <v>43</v>
      </c>
      <c r="P261" s="136">
        <f>O261*H261</f>
        <v>0</v>
      </c>
      <c r="Q261" s="136">
        <v>0</v>
      </c>
      <c r="R261" s="136">
        <f>Q261*H261</f>
        <v>0</v>
      </c>
      <c r="S261" s="136">
        <v>0</v>
      </c>
      <c r="T261" s="137">
        <f>S261*H261</f>
        <v>0</v>
      </c>
      <c r="AR261" s="138" t="s">
        <v>230</v>
      </c>
      <c r="AT261" s="138" t="s">
        <v>272</v>
      </c>
      <c r="AU261" s="138" t="s">
        <v>82</v>
      </c>
      <c r="AY261" s="17" t="s">
        <v>135</v>
      </c>
      <c r="BE261" s="139">
        <f>IF(N261="základní",J261,0)</f>
        <v>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7" t="s">
        <v>80</v>
      </c>
      <c r="BK261" s="139">
        <f>ROUND(I261*H261,2)</f>
        <v>0</v>
      </c>
      <c r="BL261" s="17" t="s">
        <v>193</v>
      </c>
      <c r="BM261" s="138" t="s">
        <v>377</v>
      </c>
    </row>
    <row r="262" spans="2:65" s="13" customFormat="1">
      <c r="B262" s="151"/>
      <c r="D262" s="145" t="s">
        <v>149</v>
      </c>
      <c r="E262" s="152" t="s">
        <v>19</v>
      </c>
      <c r="F262" s="153" t="s">
        <v>378</v>
      </c>
      <c r="H262" s="154">
        <v>92.771000000000001</v>
      </c>
      <c r="I262" s="155"/>
      <c r="L262" s="151"/>
      <c r="M262" s="156"/>
      <c r="T262" s="157"/>
      <c r="AT262" s="152" t="s">
        <v>149</v>
      </c>
      <c r="AU262" s="152" t="s">
        <v>82</v>
      </c>
      <c r="AV262" s="13" t="s">
        <v>82</v>
      </c>
      <c r="AW262" s="13" t="s">
        <v>33</v>
      </c>
      <c r="AX262" s="13" t="s">
        <v>72</v>
      </c>
      <c r="AY262" s="152" t="s">
        <v>135</v>
      </c>
    </row>
    <row r="263" spans="2:65" s="14" customFormat="1">
      <c r="B263" s="158"/>
      <c r="D263" s="145" t="s">
        <v>149</v>
      </c>
      <c r="E263" s="159" t="s">
        <v>19</v>
      </c>
      <c r="F263" s="160" t="s">
        <v>154</v>
      </c>
      <c r="H263" s="161">
        <v>92.771000000000001</v>
      </c>
      <c r="I263" s="162"/>
      <c r="L263" s="158"/>
      <c r="M263" s="163"/>
      <c r="T263" s="164"/>
      <c r="AT263" s="159" t="s">
        <v>149</v>
      </c>
      <c r="AU263" s="159" t="s">
        <v>82</v>
      </c>
      <c r="AV263" s="14" t="s">
        <v>143</v>
      </c>
      <c r="AW263" s="14" t="s">
        <v>33</v>
      </c>
      <c r="AX263" s="14" t="s">
        <v>80</v>
      </c>
      <c r="AY263" s="159" t="s">
        <v>135</v>
      </c>
    </row>
    <row r="264" spans="2:65" s="1" customFormat="1" ht="16.5" customHeight="1">
      <c r="B264" s="32"/>
      <c r="C264" s="127" t="s">
        <v>379</v>
      </c>
      <c r="D264" s="127" t="s">
        <v>138</v>
      </c>
      <c r="E264" s="128" t="s">
        <v>380</v>
      </c>
      <c r="F264" s="129" t="s">
        <v>381</v>
      </c>
      <c r="G264" s="130" t="s">
        <v>158</v>
      </c>
      <c r="H264" s="131">
        <v>19.32</v>
      </c>
      <c r="I264" s="132"/>
      <c r="J264" s="133">
        <f>ROUND(I264*H264,2)</f>
        <v>0</v>
      </c>
      <c r="K264" s="129" t="s">
        <v>142</v>
      </c>
      <c r="L264" s="32"/>
      <c r="M264" s="134" t="s">
        <v>19</v>
      </c>
      <c r="N264" s="135" t="s">
        <v>43</v>
      </c>
      <c r="P264" s="136">
        <f>O264*H264</f>
        <v>0</v>
      </c>
      <c r="Q264" s="136">
        <v>0</v>
      </c>
      <c r="R264" s="136">
        <f>Q264*H264</f>
        <v>0</v>
      </c>
      <c r="S264" s="136">
        <v>0</v>
      </c>
      <c r="T264" s="137">
        <f>S264*H264</f>
        <v>0</v>
      </c>
      <c r="AR264" s="138" t="s">
        <v>193</v>
      </c>
      <c r="AT264" s="138" t="s">
        <v>138</v>
      </c>
      <c r="AU264" s="138" t="s">
        <v>82</v>
      </c>
      <c r="AY264" s="17" t="s">
        <v>135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7" t="s">
        <v>80</v>
      </c>
      <c r="BK264" s="139">
        <f>ROUND(I264*H264,2)</f>
        <v>0</v>
      </c>
      <c r="BL264" s="17" t="s">
        <v>193</v>
      </c>
      <c r="BM264" s="138" t="s">
        <v>382</v>
      </c>
    </row>
    <row r="265" spans="2:65" s="1" customFormat="1">
      <c r="B265" s="32"/>
      <c r="D265" s="140" t="s">
        <v>144</v>
      </c>
      <c r="F265" s="141" t="s">
        <v>383</v>
      </c>
      <c r="I265" s="142"/>
      <c r="L265" s="32"/>
      <c r="M265" s="143"/>
      <c r="T265" s="53"/>
      <c r="AT265" s="17" t="s">
        <v>144</v>
      </c>
      <c r="AU265" s="17" t="s">
        <v>82</v>
      </c>
    </row>
    <row r="266" spans="2:65" s="13" customFormat="1">
      <c r="B266" s="151"/>
      <c r="D266" s="145" t="s">
        <v>149</v>
      </c>
      <c r="E266" s="152" t="s">
        <v>19</v>
      </c>
      <c r="F266" s="153" t="s">
        <v>384</v>
      </c>
      <c r="H266" s="154">
        <v>19.32</v>
      </c>
      <c r="I266" s="155"/>
      <c r="L266" s="151"/>
      <c r="M266" s="156"/>
      <c r="T266" s="157"/>
      <c r="AT266" s="152" t="s">
        <v>149</v>
      </c>
      <c r="AU266" s="152" t="s">
        <v>82</v>
      </c>
      <c r="AV266" s="13" t="s">
        <v>82</v>
      </c>
      <c r="AW266" s="13" t="s">
        <v>33</v>
      </c>
      <c r="AX266" s="13" t="s">
        <v>72</v>
      </c>
      <c r="AY266" s="152" t="s">
        <v>135</v>
      </c>
    </row>
    <row r="267" spans="2:65" s="14" customFormat="1">
      <c r="B267" s="158"/>
      <c r="D267" s="145" t="s">
        <v>149</v>
      </c>
      <c r="E267" s="159" t="s">
        <v>19</v>
      </c>
      <c r="F267" s="160" t="s">
        <v>154</v>
      </c>
      <c r="H267" s="161">
        <v>19.32</v>
      </c>
      <c r="I267" s="162"/>
      <c r="L267" s="158"/>
      <c r="M267" s="163"/>
      <c r="T267" s="164"/>
      <c r="AT267" s="159" t="s">
        <v>149</v>
      </c>
      <c r="AU267" s="159" t="s">
        <v>82</v>
      </c>
      <c r="AV267" s="14" t="s">
        <v>143</v>
      </c>
      <c r="AW267" s="14" t="s">
        <v>33</v>
      </c>
      <c r="AX267" s="14" t="s">
        <v>80</v>
      </c>
      <c r="AY267" s="159" t="s">
        <v>135</v>
      </c>
    </row>
    <row r="268" spans="2:65" s="1" customFormat="1" ht="16.5" customHeight="1">
      <c r="B268" s="32"/>
      <c r="C268" s="165" t="s">
        <v>269</v>
      </c>
      <c r="D268" s="165" t="s">
        <v>272</v>
      </c>
      <c r="E268" s="166" t="s">
        <v>385</v>
      </c>
      <c r="F268" s="167" t="s">
        <v>386</v>
      </c>
      <c r="G268" s="168" t="s">
        <v>158</v>
      </c>
      <c r="H268" s="169">
        <v>20.286000000000001</v>
      </c>
      <c r="I268" s="170"/>
      <c r="J268" s="171">
        <f>ROUND(I268*H268,2)</f>
        <v>0</v>
      </c>
      <c r="K268" s="167" t="s">
        <v>142</v>
      </c>
      <c r="L268" s="172"/>
      <c r="M268" s="173" t="s">
        <v>19</v>
      </c>
      <c r="N268" s="174" t="s">
        <v>43</v>
      </c>
      <c r="P268" s="136">
        <f>O268*H268</f>
        <v>0</v>
      </c>
      <c r="Q268" s="136">
        <v>0</v>
      </c>
      <c r="R268" s="136">
        <f>Q268*H268</f>
        <v>0</v>
      </c>
      <c r="S268" s="136">
        <v>0</v>
      </c>
      <c r="T268" s="137">
        <f>S268*H268</f>
        <v>0</v>
      </c>
      <c r="AR268" s="138" t="s">
        <v>230</v>
      </c>
      <c r="AT268" s="138" t="s">
        <v>272</v>
      </c>
      <c r="AU268" s="138" t="s">
        <v>82</v>
      </c>
      <c r="AY268" s="17" t="s">
        <v>135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7" t="s">
        <v>80</v>
      </c>
      <c r="BK268" s="139">
        <f>ROUND(I268*H268,2)</f>
        <v>0</v>
      </c>
      <c r="BL268" s="17" t="s">
        <v>193</v>
      </c>
      <c r="BM268" s="138" t="s">
        <v>387</v>
      </c>
    </row>
    <row r="269" spans="2:65" s="13" customFormat="1">
      <c r="B269" s="151"/>
      <c r="D269" s="145" t="s">
        <v>149</v>
      </c>
      <c r="E269" s="152" t="s">
        <v>19</v>
      </c>
      <c r="F269" s="153" t="s">
        <v>388</v>
      </c>
      <c r="H269" s="154">
        <v>20.286000000000001</v>
      </c>
      <c r="I269" s="155"/>
      <c r="L269" s="151"/>
      <c r="M269" s="156"/>
      <c r="T269" s="157"/>
      <c r="AT269" s="152" t="s">
        <v>149</v>
      </c>
      <c r="AU269" s="152" t="s">
        <v>82</v>
      </c>
      <c r="AV269" s="13" t="s">
        <v>82</v>
      </c>
      <c r="AW269" s="13" t="s">
        <v>33</v>
      </c>
      <c r="AX269" s="13" t="s">
        <v>72</v>
      </c>
      <c r="AY269" s="152" t="s">
        <v>135</v>
      </c>
    </row>
    <row r="270" spans="2:65" s="14" customFormat="1">
      <c r="B270" s="158"/>
      <c r="D270" s="145" t="s">
        <v>149</v>
      </c>
      <c r="E270" s="159" t="s">
        <v>19</v>
      </c>
      <c r="F270" s="160" t="s">
        <v>154</v>
      </c>
      <c r="H270" s="161">
        <v>20.286000000000001</v>
      </c>
      <c r="I270" s="162"/>
      <c r="L270" s="158"/>
      <c r="M270" s="163"/>
      <c r="T270" s="164"/>
      <c r="AT270" s="159" t="s">
        <v>149</v>
      </c>
      <c r="AU270" s="159" t="s">
        <v>82</v>
      </c>
      <c r="AV270" s="14" t="s">
        <v>143</v>
      </c>
      <c r="AW270" s="14" t="s">
        <v>33</v>
      </c>
      <c r="AX270" s="14" t="s">
        <v>80</v>
      </c>
      <c r="AY270" s="159" t="s">
        <v>135</v>
      </c>
    </row>
    <row r="271" spans="2:65" s="1" customFormat="1" ht="16.5" customHeight="1">
      <c r="B271" s="32"/>
      <c r="C271" s="127" t="s">
        <v>389</v>
      </c>
      <c r="D271" s="127" t="s">
        <v>138</v>
      </c>
      <c r="E271" s="128" t="s">
        <v>390</v>
      </c>
      <c r="F271" s="129" t="s">
        <v>391</v>
      </c>
      <c r="G271" s="130" t="s">
        <v>158</v>
      </c>
      <c r="H271" s="131">
        <v>19.32</v>
      </c>
      <c r="I271" s="132"/>
      <c r="J271" s="133">
        <f>ROUND(I271*H271,2)</f>
        <v>0</v>
      </c>
      <c r="K271" s="129" t="s">
        <v>142</v>
      </c>
      <c r="L271" s="32"/>
      <c r="M271" s="134" t="s">
        <v>19</v>
      </c>
      <c r="N271" s="135" t="s">
        <v>43</v>
      </c>
      <c r="P271" s="136">
        <f>O271*H271</f>
        <v>0</v>
      </c>
      <c r="Q271" s="136">
        <v>0</v>
      </c>
      <c r="R271" s="136">
        <f>Q271*H271</f>
        <v>0</v>
      </c>
      <c r="S271" s="136">
        <v>0</v>
      </c>
      <c r="T271" s="137">
        <f>S271*H271</f>
        <v>0</v>
      </c>
      <c r="AR271" s="138" t="s">
        <v>193</v>
      </c>
      <c r="AT271" s="138" t="s">
        <v>138</v>
      </c>
      <c r="AU271" s="138" t="s">
        <v>82</v>
      </c>
      <c r="AY271" s="17" t="s">
        <v>135</v>
      </c>
      <c r="BE271" s="139">
        <f>IF(N271="základní",J271,0)</f>
        <v>0</v>
      </c>
      <c r="BF271" s="139">
        <f>IF(N271="snížená",J271,0)</f>
        <v>0</v>
      </c>
      <c r="BG271" s="139">
        <f>IF(N271="zákl. přenesená",J271,0)</f>
        <v>0</v>
      </c>
      <c r="BH271" s="139">
        <f>IF(N271="sníž. přenesená",J271,0)</f>
        <v>0</v>
      </c>
      <c r="BI271" s="139">
        <f>IF(N271="nulová",J271,0)</f>
        <v>0</v>
      </c>
      <c r="BJ271" s="17" t="s">
        <v>80</v>
      </c>
      <c r="BK271" s="139">
        <f>ROUND(I271*H271,2)</f>
        <v>0</v>
      </c>
      <c r="BL271" s="17" t="s">
        <v>193</v>
      </c>
      <c r="BM271" s="138" t="s">
        <v>392</v>
      </c>
    </row>
    <row r="272" spans="2:65" s="1" customFormat="1">
      <c r="B272" s="32"/>
      <c r="D272" s="140" t="s">
        <v>144</v>
      </c>
      <c r="F272" s="141" t="s">
        <v>393</v>
      </c>
      <c r="I272" s="142"/>
      <c r="L272" s="32"/>
      <c r="M272" s="143"/>
      <c r="T272" s="53"/>
      <c r="AT272" s="17" t="s">
        <v>144</v>
      </c>
      <c r="AU272" s="17" t="s">
        <v>82</v>
      </c>
    </row>
    <row r="273" spans="2:65" s="1" customFormat="1" ht="16.5" customHeight="1">
      <c r="B273" s="32"/>
      <c r="C273" s="127" t="s">
        <v>275</v>
      </c>
      <c r="D273" s="127" t="s">
        <v>138</v>
      </c>
      <c r="E273" s="128" t="s">
        <v>394</v>
      </c>
      <c r="F273" s="129" t="s">
        <v>395</v>
      </c>
      <c r="G273" s="130" t="s">
        <v>396</v>
      </c>
      <c r="H273" s="131">
        <v>10</v>
      </c>
      <c r="I273" s="132"/>
      <c r="J273" s="133">
        <f>ROUND(I273*H273,2)</f>
        <v>0</v>
      </c>
      <c r="K273" s="129" t="s">
        <v>142</v>
      </c>
      <c r="L273" s="32"/>
      <c r="M273" s="134" t="s">
        <v>19</v>
      </c>
      <c r="N273" s="135" t="s">
        <v>43</v>
      </c>
      <c r="P273" s="136">
        <f>O273*H273</f>
        <v>0</v>
      </c>
      <c r="Q273" s="136">
        <v>0</v>
      </c>
      <c r="R273" s="136">
        <f>Q273*H273</f>
        <v>0</v>
      </c>
      <c r="S273" s="136">
        <v>0</v>
      </c>
      <c r="T273" s="137">
        <f>S273*H273</f>
        <v>0</v>
      </c>
      <c r="AR273" s="138" t="s">
        <v>193</v>
      </c>
      <c r="AT273" s="138" t="s">
        <v>138</v>
      </c>
      <c r="AU273" s="138" t="s">
        <v>82</v>
      </c>
      <c r="AY273" s="17" t="s">
        <v>135</v>
      </c>
      <c r="BE273" s="139">
        <f>IF(N273="základní",J273,0)</f>
        <v>0</v>
      </c>
      <c r="BF273" s="139">
        <f>IF(N273="snížená",J273,0)</f>
        <v>0</v>
      </c>
      <c r="BG273" s="139">
        <f>IF(N273="zákl. přenesená",J273,0)</f>
        <v>0</v>
      </c>
      <c r="BH273" s="139">
        <f>IF(N273="sníž. přenesená",J273,0)</f>
        <v>0</v>
      </c>
      <c r="BI273" s="139">
        <f>IF(N273="nulová",J273,0)</f>
        <v>0</v>
      </c>
      <c r="BJ273" s="17" t="s">
        <v>80</v>
      </c>
      <c r="BK273" s="139">
        <f>ROUND(I273*H273,2)</f>
        <v>0</v>
      </c>
      <c r="BL273" s="17" t="s">
        <v>193</v>
      </c>
      <c r="BM273" s="138" t="s">
        <v>397</v>
      </c>
    </row>
    <row r="274" spans="2:65" s="1" customFormat="1">
      <c r="B274" s="32"/>
      <c r="D274" s="140" t="s">
        <v>144</v>
      </c>
      <c r="F274" s="141" t="s">
        <v>398</v>
      </c>
      <c r="I274" s="142"/>
      <c r="L274" s="32"/>
      <c r="M274" s="143"/>
      <c r="T274" s="53"/>
      <c r="AT274" s="17" t="s">
        <v>144</v>
      </c>
      <c r="AU274" s="17" t="s">
        <v>82</v>
      </c>
    </row>
    <row r="275" spans="2:65" s="1" customFormat="1" ht="16.5" customHeight="1">
      <c r="B275" s="32"/>
      <c r="C275" s="127" t="s">
        <v>399</v>
      </c>
      <c r="D275" s="127" t="s">
        <v>138</v>
      </c>
      <c r="E275" s="128" t="s">
        <v>400</v>
      </c>
      <c r="F275" s="129" t="s">
        <v>401</v>
      </c>
      <c r="G275" s="130" t="s">
        <v>396</v>
      </c>
      <c r="H275" s="131">
        <v>5</v>
      </c>
      <c r="I275" s="132"/>
      <c r="J275" s="133">
        <f>ROUND(I275*H275,2)</f>
        <v>0</v>
      </c>
      <c r="K275" s="129" t="s">
        <v>142</v>
      </c>
      <c r="L275" s="32"/>
      <c r="M275" s="134" t="s">
        <v>19</v>
      </c>
      <c r="N275" s="135" t="s">
        <v>43</v>
      </c>
      <c r="P275" s="136">
        <f>O275*H275</f>
        <v>0</v>
      </c>
      <c r="Q275" s="136">
        <v>0</v>
      </c>
      <c r="R275" s="136">
        <f>Q275*H275</f>
        <v>0</v>
      </c>
      <c r="S275" s="136">
        <v>0</v>
      </c>
      <c r="T275" s="137">
        <f>S275*H275</f>
        <v>0</v>
      </c>
      <c r="AR275" s="138" t="s">
        <v>193</v>
      </c>
      <c r="AT275" s="138" t="s">
        <v>138</v>
      </c>
      <c r="AU275" s="138" t="s">
        <v>82</v>
      </c>
      <c r="AY275" s="17" t="s">
        <v>135</v>
      </c>
      <c r="BE275" s="139">
        <f>IF(N275="základní",J275,0)</f>
        <v>0</v>
      </c>
      <c r="BF275" s="139">
        <f>IF(N275="snížená",J275,0)</f>
        <v>0</v>
      </c>
      <c r="BG275" s="139">
        <f>IF(N275="zákl. přenesená",J275,0)</f>
        <v>0</v>
      </c>
      <c r="BH275" s="139">
        <f>IF(N275="sníž. přenesená",J275,0)</f>
        <v>0</v>
      </c>
      <c r="BI275" s="139">
        <f>IF(N275="nulová",J275,0)</f>
        <v>0</v>
      </c>
      <c r="BJ275" s="17" t="s">
        <v>80</v>
      </c>
      <c r="BK275" s="139">
        <f>ROUND(I275*H275,2)</f>
        <v>0</v>
      </c>
      <c r="BL275" s="17" t="s">
        <v>193</v>
      </c>
      <c r="BM275" s="138" t="s">
        <v>402</v>
      </c>
    </row>
    <row r="276" spans="2:65" s="1" customFormat="1">
      <c r="B276" s="32"/>
      <c r="D276" s="140" t="s">
        <v>144</v>
      </c>
      <c r="F276" s="141" t="s">
        <v>403</v>
      </c>
      <c r="I276" s="142"/>
      <c r="L276" s="32"/>
      <c r="M276" s="143"/>
      <c r="T276" s="53"/>
      <c r="AT276" s="17" t="s">
        <v>144</v>
      </c>
      <c r="AU276" s="17" t="s">
        <v>82</v>
      </c>
    </row>
    <row r="277" spans="2:65" s="1" customFormat="1" ht="16.5" customHeight="1">
      <c r="B277" s="32"/>
      <c r="C277" s="127" t="s">
        <v>278</v>
      </c>
      <c r="D277" s="127" t="s">
        <v>138</v>
      </c>
      <c r="E277" s="128" t="s">
        <v>404</v>
      </c>
      <c r="F277" s="129" t="s">
        <v>405</v>
      </c>
      <c r="G277" s="130" t="s">
        <v>396</v>
      </c>
      <c r="H277" s="131">
        <v>2</v>
      </c>
      <c r="I277" s="132"/>
      <c r="J277" s="133">
        <f>ROUND(I277*H277,2)</f>
        <v>0</v>
      </c>
      <c r="K277" s="129" t="s">
        <v>142</v>
      </c>
      <c r="L277" s="32"/>
      <c r="M277" s="134" t="s">
        <v>19</v>
      </c>
      <c r="N277" s="135" t="s">
        <v>43</v>
      </c>
      <c r="P277" s="136">
        <f>O277*H277</f>
        <v>0</v>
      </c>
      <c r="Q277" s="136">
        <v>0</v>
      </c>
      <c r="R277" s="136">
        <f>Q277*H277</f>
        <v>0</v>
      </c>
      <c r="S277" s="136">
        <v>0</v>
      </c>
      <c r="T277" s="137">
        <f>S277*H277</f>
        <v>0</v>
      </c>
      <c r="AR277" s="138" t="s">
        <v>193</v>
      </c>
      <c r="AT277" s="138" t="s">
        <v>138</v>
      </c>
      <c r="AU277" s="138" t="s">
        <v>82</v>
      </c>
      <c r="AY277" s="17" t="s">
        <v>135</v>
      </c>
      <c r="BE277" s="139">
        <f>IF(N277="základní",J277,0)</f>
        <v>0</v>
      </c>
      <c r="BF277" s="139">
        <f>IF(N277="snížená",J277,0)</f>
        <v>0</v>
      </c>
      <c r="BG277" s="139">
        <f>IF(N277="zákl. přenesená",J277,0)</f>
        <v>0</v>
      </c>
      <c r="BH277" s="139">
        <f>IF(N277="sníž. přenesená",J277,0)</f>
        <v>0</v>
      </c>
      <c r="BI277" s="139">
        <f>IF(N277="nulová",J277,0)</f>
        <v>0</v>
      </c>
      <c r="BJ277" s="17" t="s">
        <v>80</v>
      </c>
      <c r="BK277" s="139">
        <f>ROUND(I277*H277,2)</f>
        <v>0</v>
      </c>
      <c r="BL277" s="17" t="s">
        <v>193</v>
      </c>
      <c r="BM277" s="138" t="s">
        <v>406</v>
      </c>
    </row>
    <row r="278" spans="2:65" s="1" customFormat="1">
      <c r="B278" s="32"/>
      <c r="D278" s="140" t="s">
        <v>144</v>
      </c>
      <c r="F278" s="141" t="s">
        <v>407</v>
      </c>
      <c r="I278" s="142"/>
      <c r="L278" s="32"/>
      <c r="M278" s="143"/>
      <c r="T278" s="53"/>
      <c r="AT278" s="17" t="s">
        <v>144</v>
      </c>
      <c r="AU278" s="17" t="s">
        <v>82</v>
      </c>
    </row>
    <row r="279" spans="2:65" s="1" customFormat="1" ht="16.5" customHeight="1">
      <c r="B279" s="32"/>
      <c r="C279" s="127" t="s">
        <v>408</v>
      </c>
      <c r="D279" s="127" t="s">
        <v>138</v>
      </c>
      <c r="E279" s="128" t="s">
        <v>409</v>
      </c>
      <c r="F279" s="129" t="s">
        <v>410</v>
      </c>
      <c r="G279" s="130" t="s">
        <v>141</v>
      </c>
      <c r="H279" s="131">
        <v>80.67</v>
      </c>
      <c r="I279" s="132"/>
      <c r="J279" s="133">
        <f>ROUND(I279*H279,2)</f>
        <v>0</v>
      </c>
      <c r="K279" s="129" t="s">
        <v>142</v>
      </c>
      <c r="L279" s="32"/>
      <c r="M279" s="134" t="s">
        <v>19</v>
      </c>
      <c r="N279" s="135" t="s">
        <v>43</v>
      </c>
      <c r="P279" s="136">
        <f>O279*H279</f>
        <v>0</v>
      </c>
      <c r="Q279" s="136">
        <v>0</v>
      </c>
      <c r="R279" s="136">
        <f>Q279*H279</f>
        <v>0</v>
      </c>
      <c r="S279" s="136">
        <v>0</v>
      </c>
      <c r="T279" s="137">
        <f>S279*H279</f>
        <v>0</v>
      </c>
      <c r="AR279" s="138" t="s">
        <v>193</v>
      </c>
      <c r="AT279" s="138" t="s">
        <v>138</v>
      </c>
      <c r="AU279" s="138" t="s">
        <v>82</v>
      </c>
      <c r="AY279" s="17" t="s">
        <v>135</v>
      </c>
      <c r="BE279" s="139">
        <f>IF(N279="základní",J279,0)</f>
        <v>0</v>
      </c>
      <c r="BF279" s="139">
        <f>IF(N279="snížená",J279,0)</f>
        <v>0</v>
      </c>
      <c r="BG279" s="139">
        <f>IF(N279="zákl. přenesená",J279,0)</f>
        <v>0</v>
      </c>
      <c r="BH279" s="139">
        <f>IF(N279="sníž. přenesená",J279,0)</f>
        <v>0</v>
      </c>
      <c r="BI279" s="139">
        <f>IF(N279="nulová",J279,0)</f>
        <v>0</v>
      </c>
      <c r="BJ279" s="17" t="s">
        <v>80</v>
      </c>
      <c r="BK279" s="139">
        <f>ROUND(I279*H279,2)</f>
        <v>0</v>
      </c>
      <c r="BL279" s="17" t="s">
        <v>193</v>
      </c>
      <c r="BM279" s="138" t="s">
        <v>411</v>
      </c>
    </row>
    <row r="280" spans="2:65" s="1" customFormat="1">
      <c r="B280" s="32"/>
      <c r="D280" s="140" t="s">
        <v>144</v>
      </c>
      <c r="F280" s="141" t="s">
        <v>412</v>
      </c>
      <c r="I280" s="142"/>
      <c r="L280" s="32"/>
      <c r="M280" s="143"/>
      <c r="T280" s="53"/>
      <c r="AT280" s="17" t="s">
        <v>144</v>
      </c>
      <c r="AU280" s="17" t="s">
        <v>82</v>
      </c>
    </row>
    <row r="281" spans="2:65" s="1" customFormat="1" ht="24.15" customHeight="1">
      <c r="B281" s="32"/>
      <c r="C281" s="127" t="s">
        <v>281</v>
      </c>
      <c r="D281" s="127" t="s">
        <v>138</v>
      </c>
      <c r="E281" s="128" t="s">
        <v>413</v>
      </c>
      <c r="F281" s="129" t="s">
        <v>414</v>
      </c>
      <c r="G281" s="130" t="s">
        <v>188</v>
      </c>
      <c r="H281" s="131">
        <v>2.536</v>
      </c>
      <c r="I281" s="132"/>
      <c r="J281" s="133">
        <f>ROUND(I281*H281,2)</f>
        <v>0</v>
      </c>
      <c r="K281" s="129" t="s">
        <v>142</v>
      </c>
      <c r="L281" s="32"/>
      <c r="M281" s="134" t="s">
        <v>19</v>
      </c>
      <c r="N281" s="135" t="s">
        <v>43</v>
      </c>
      <c r="P281" s="136">
        <f>O281*H281</f>
        <v>0</v>
      </c>
      <c r="Q281" s="136">
        <v>0</v>
      </c>
      <c r="R281" s="136">
        <f>Q281*H281</f>
        <v>0</v>
      </c>
      <c r="S281" s="136">
        <v>0</v>
      </c>
      <c r="T281" s="137">
        <f>S281*H281</f>
        <v>0</v>
      </c>
      <c r="AR281" s="138" t="s">
        <v>193</v>
      </c>
      <c r="AT281" s="138" t="s">
        <v>138</v>
      </c>
      <c r="AU281" s="138" t="s">
        <v>82</v>
      </c>
      <c r="AY281" s="17" t="s">
        <v>135</v>
      </c>
      <c r="BE281" s="139">
        <f>IF(N281="základní",J281,0)</f>
        <v>0</v>
      </c>
      <c r="BF281" s="139">
        <f>IF(N281="snížená",J281,0)</f>
        <v>0</v>
      </c>
      <c r="BG281" s="139">
        <f>IF(N281="zákl. přenesená",J281,0)</f>
        <v>0</v>
      </c>
      <c r="BH281" s="139">
        <f>IF(N281="sníž. přenesená",J281,0)</f>
        <v>0</v>
      </c>
      <c r="BI281" s="139">
        <f>IF(N281="nulová",J281,0)</f>
        <v>0</v>
      </c>
      <c r="BJ281" s="17" t="s">
        <v>80</v>
      </c>
      <c r="BK281" s="139">
        <f>ROUND(I281*H281,2)</f>
        <v>0</v>
      </c>
      <c r="BL281" s="17" t="s">
        <v>193</v>
      </c>
      <c r="BM281" s="138" t="s">
        <v>415</v>
      </c>
    </row>
    <row r="282" spans="2:65" s="1" customFormat="1">
      <c r="B282" s="32"/>
      <c r="D282" s="140" t="s">
        <v>144</v>
      </c>
      <c r="F282" s="141" t="s">
        <v>416</v>
      </c>
      <c r="I282" s="142"/>
      <c r="L282" s="32"/>
      <c r="M282" s="143"/>
      <c r="T282" s="53"/>
      <c r="AT282" s="17" t="s">
        <v>144</v>
      </c>
      <c r="AU282" s="17" t="s">
        <v>82</v>
      </c>
    </row>
    <row r="283" spans="2:65" s="11" customFormat="1" ht="22.75" customHeight="1">
      <c r="B283" s="115"/>
      <c r="D283" s="116" t="s">
        <v>71</v>
      </c>
      <c r="E283" s="125" t="s">
        <v>417</v>
      </c>
      <c r="F283" s="125" t="s">
        <v>418</v>
      </c>
      <c r="I283" s="118"/>
      <c r="J283" s="126">
        <f>BK283</f>
        <v>0</v>
      </c>
      <c r="L283" s="115"/>
      <c r="M283" s="120"/>
      <c r="P283" s="121">
        <f>SUM(P284:P304)</f>
        <v>0</v>
      </c>
      <c r="R283" s="121">
        <f>SUM(R284:R304)</f>
        <v>0</v>
      </c>
      <c r="T283" s="122">
        <f>SUM(T284:T304)</f>
        <v>0</v>
      </c>
      <c r="AR283" s="116" t="s">
        <v>82</v>
      </c>
      <c r="AT283" s="123" t="s">
        <v>71</v>
      </c>
      <c r="AU283" s="123" t="s">
        <v>80</v>
      </c>
      <c r="AY283" s="116" t="s">
        <v>135</v>
      </c>
      <c r="BK283" s="124">
        <f>SUM(BK284:BK304)</f>
        <v>0</v>
      </c>
    </row>
    <row r="284" spans="2:65" s="1" customFormat="1" ht="16.5" customHeight="1">
      <c r="B284" s="32"/>
      <c r="C284" s="127" t="s">
        <v>419</v>
      </c>
      <c r="D284" s="127" t="s">
        <v>138</v>
      </c>
      <c r="E284" s="128" t="s">
        <v>420</v>
      </c>
      <c r="F284" s="129" t="s">
        <v>421</v>
      </c>
      <c r="G284" s="130" t="s">
        <v>141</v>
      </c>
      <c r="H284" s="131">
        <v>22.321000000000002</v>
      </c>
      <c r="I284" s="132"/>
      <c r="J284" s="133">
        <f>ROUND(I284*H284,2)</f>
        <v>0</v>
      </c>
      <c r="K284" s="129" t="s">
        <v>142</v>
      </c>
      <c r="L284" s="32"/>
      <c r="M284" s="134" t="s">
        <v>19</v>
      </c>
      <c r="N284" s="135" t="s">
        <v>43</v>
      </c>
      <c r="P284" s="136">
        <f>O284*H284</f>
        <v>0</v>
      </c>
      <c r="Q284" s="136">
        <v>0</v>
      </c>
      <c r="R284" s="136">
        <f>Q284*H284</f>
        <v>0</v>
      </c>
      <c r="S284" s="136">
        <v>0</v>
      </c>
      <c r="T284" s="137">
        <f>S284*H284</f>
        <v>0</v>
      </c>
      <c r="AR284" s="138" t="s">
        <v>193</v>
      </c>
      <c r="AT284" s="138" t="s">
        <v>138</v>
      </c>
      <c r="AU284" s="138" t="s">
        <v>82</v>
      </c>
      <c r="AY284" s="17" t="s">
        <v>135</v>
      </c>
      <c r="BE284" s="139">
        <f>IF(N284="základní",J284,0)</f>
        <v>0</v>
      </c>
      <c r="BF284" s="139">
        <f>IF(N284="snížená",J284,0)</f>
        <v>0</v>
      </c>
      <c r="BG284" s="139">
        <f>IF(N284="zákl. přenesená",J284,0)</f>
        <v>0</v>
      </c>
      <c r="BH284" s="139">
        <f>IF(N284="sníž. přenesená",J284,0)</f>
        <v>0</v>
      </c>
      <c r="BI284" s="139">
        <f>IF(N284="nulová",J284,0)</f>
        <v>0</v>
      </c>
      <c r="BJ284" s="17" t="s">
        <v>80</v>
      </c>
      <c r="BK284" s="139">
        <f>ROUND(I284*H284,2)</f>
        <v>0</v>
      </c>
      <c r="BL284" s="17" t="s">
        <v>193</v>
      </c>
      <c r="BM284" s="138" t="s">
        <v>422</v>
      </c>
    </row>
    <row r="285" spans="2:65" s="1" customFormat="1">
      <c r="B285" s="32"/>
      <c r="D285" s="140" t="s">
        <v>144</v>
      </c>
      <c r="F285" s="141" t="s">
        <v>423</v>
      </c>
      <c r="I285" s="142"/>
      <c r="L285" s="32"/>
      <c r="M285" s="143"/>
      <c r="T285" s="53"/>
      <c r="AT285" s="17" t="s">
        <v>144</v>
      </c>
      <c r="AU285" s="17" t="s">
        <v>82</v>
      </c>
    </row>
    <row r="286" spans="2:65" s="12" customFormat="1">
      <c r="B286" s="144"/>
      <c r="D286" s="145" t="s">
        <v>149</v>
      </c>
      <c r="E286" s="146" t="s">
        <v>19</v>
      </c>
      <c r="F286" s="147" t="s">
        <v>424</v>
      </c>
      <c r="H286" s="146" t="s">
        <v>19</v>
      </c>
      <c r="I286" s="148"/>
      <c r="L286" s="144"/>
      <c r="M286" s="149"/>
      <c r="T286" s="150"/>
      <c r="AT286" s="146" t="s">
        <v>149</v>
      </c>
      <c r="AU286" s="146" t="s">
        <v>82</v>
      </c>
      <c r="AV286" s="12" t="s">
        <v>80</v>
      </c>
      <c r="AW286" s="12" t="s">
        <v>33</v>
      </c>
      <c r="AX286" s="12" t="s">
        <v>72</v>
      </c>
      <c r="AY286" s="146" t="s">
        <v>135</v>
      </c>
    </row>
    <row r="287" spans="2:65" s="13" customFormat="1">
      <c r="B287" s="151"/>
      <c r="D287" s="145" t="s">
        <v>149</v>
      </c>
      <c r="E287" s="152" t="s">
        <v>19</v>
      </c>
      <c r="F287" s="153" t="s">
        <v>236</v>
      </c>
      <c r="H287" s="154">
        <v>3.8</v>
      </c>
      <c r="I287" s="155"/>
      <c r="L287" s="151"/>
      <c r="M287" s="156"/>
      <c r="T287" s="157"/>
      <c r="AT287" s="152" t="s">
        <v>149</v>
      </c>
      <c r="AU287" s="152" t="s">
        <v>82</v>
      </c>
      <c r="AV287" s="13" t="s">
        <v>82</v>
      </c>
      <c r="AW287" s="13" t="s">
        <v>33</v>
      </c>
      <c r="AX287" s="13" t="s">
        <v>72</v>
      </c>
      <c r="AY287" s="152" t="s">
        <v>135</v>
      </c>
    </row>
    <row r="288" spans="2:65" s="13" customFormat="1">
      <c r="B288" s="151"/>
      <c r="D288" s="145" t="s">
        <v>149</v>
      </c>
      <c r="E288" s="152" t="s">
        <v>19</v>
      </c>
      <c r="F288" s="153" t="s">
        <v>237</v>
      </c>
      <c r="H288" s="154">
        <v>7.4</v>
      </c>
      <c r="I288" s="155"/>
      <c r="L288" s="151"/>
      <c r="M288" s="156"/>
      <c r="T288" s="157"/>
      <c r="AT288" s="152" t="s">
        <v>149</v>
      </c>
      <c r="AU288" s="152" t="s">
        <v>82</v>
      </c>
      <c r="AV288" s="13" t="s">
        <v>82</v>
      </c>
      <c r="AW288" s="13" t="s">
        <v>33</v>
      </c>
      <c r="AX288" s="13" t="s">
        <v>72</v>
      </c>
      <c r="AY288" s="152" t="s">
        <v>135</v>
      </c>
    </row>
    <row r="289" spans="2:65" s="13" customFormat="1">
      <c r="B289" s="151"/>
      <c r="D289" s="145" t="s">
        <v>149</v>
      </c>
      <c r="E289" s="152" t="s">
        <v>19</v>
      </c>
      <c r="F289" s="153" t="s">
        <v>238</v>
      </c>
      <c r="H289" s="154">
        <v>11.121</v>
      </c>
      <c r="I289" s="155"/>
      <c r="L289" s="151"/>
      <c r="M289" s="156"/>
      <c r="T289" s="157"/>
      <c r="AT289" s="152" t="s">
        <v>149</v>
      </c>
      <c r="AU289" s="152" t="s">
        <v>82</v>
      </c>
      <c r="AV289" s="13" t="s">
        <v>82</v>
      </c>
      <c r="AW289" s="13" t="s">
        <v>33</v>
      </c>
      <c r="AX289" s="13" t="s">
        <v>72</v>
      </c>
      <c r="AY289" s="152" t="s">
        <v>135</v>
      </c>
    </row>
    <row r="290" spans="2:65" s="14" customFormat="1">
      <c r="B290" s="158"/>
      <c r="D290" s="145" t="s">
        <v>149</v>
      </c>
      <c r="E290" s="159" t="s">
        <v>19</v>
      </c>
      <c r="F290" s="160" t="s">
        <v>154</v>
      </c>
      <c r="H290" s="161">
        <v>22.320999999999998</v>
      </c>
      <c r="I290" s="162"/>
      <c r="L290" s="158"/>
      <c r="M290" s="163"/>
      <c r="T290" s="164"/>
      <c r="AT290" s="159" t="s">
        <v>149</v>
      </c>
      <c r="AU290" s="159" t="s">
        <v>82</v>
      </c>
      <c r="AV290" s="14" t="s">
        <v>143</v>
      </c>
      <c r="AW290" s="14" t="s">
        <v>33</v>
      </c>
      <c r="AX290" s="14" t="s">
        <v>80</v>
      </c>
      <c r="AY290" s="159" t="s">
        <v>135</v>
      </c>
    </row>
    <row r="291" spans="2:65" s="1" customFormat="1" ht="16.5" customHeight="1">
      <c r="B291" s="32"/>
      <c r="C291" s="127" t="s">
        <v>288</v>
      </c>
      <c r="D291" s="127" t="s">
        <v>138</v>
      </c>
      <c r="E291" s="128" t="s">
        <v>425</v>
      </c>
      <c r="F291" s="129" t="s">
        <v>426</v>
      </c>
      <c r="G291" s="130" t="s">
        <v>141</v>
      </c>
      <c r="H291" s="131">
        <v>22.321000000000002</v>
      </c>
      <c r="I291" s="132"/>
      <c r="J291" s="133">
        <f>ROUND(I291*H291,2)</f>
        <v>0</v>
      </c>
      <c r="K291" s="129" t="s">
        <v>142</v>
      </c>
      <c r="L291" s="32"/>
      <c r="M291" s="134" t="s">
        <v>19</v>
      </c>
      <c r="N291" s="135" t="s">
        <v>43</v>
      </c>
      <c r="P291" s="136">
        <f>O291*H291</f>
        <v>0</v>
      </c>
      <c r="Q291" s="136">
        <v>0</v>
      </c>
      <c r="R291" s="136">
        <f>Q291*H291</f>
        <v>0</v>
      </c>
      <c r="S291" s="136">
        <v>0</v>
      </c>
      <c r="T291" s="137">
        <f>S291*H291</f>
        <v>0</v>
      </c>
      <c r="AR291" s="138" t="s">
        <v>193</v>
      </c>
      <c r="AT291" s="138" t="s">
        <v>138</v>
      </c>
      <c r="AU291" s="138" t="s">
        <v>82</v>
      </c>
      <c r="AY291" s="17" t="s">
        <v>135</v>
      </c>
      <c r="BE291" s="139">
        <f>IF(N291="základní",J291,0)</f>
        <v>0</v>
      </c>
      <c r="BF291" s="139">
        <f>IF(N291="snížená",J291,0)</f>
        <v>0</v>
      </c>
      <c r="BG291" s="139">
        <f>IF(N291="zákl. přenesená",J291,0)</f>
        <v>0</v>
      </c>
      <c r="BH291" s="139">
        <f>IF(N291="sníž. přenesená",J291,0)</f>
        <v>0</v>
      </c>
      <c r="BI291" s="139">
        <f>IF(N291="nulová",J291,0)</f>
        <v>0</v>
      </c>
      <c r="BJ291" s="17" t="s">
        <v>80</v>
      </c>
      <c r="BK291" s="139">
        <f>ROUND(I291*H291,2)</f>
        <v>0</v>
      </c>
      <c r="BL291" s="17" t="s">
        <v>193</v>
      </c>
      <c r="BM291" s="138" t="s">
        <v>427</v>
      </c>
    </row>
    <row r="292" spans="2:65" s="1" customFormat="1">
      <c r="B292" s="32"/>
      <c r="D292" s="140" t="s">
        <v>144</v>
      </c>
      <c r="F292" s="141" t="s">
        <v>428</v>
      </c>
      <c r="I292" s="142"/>
      <c r="L292" s="32"/>
      <c r="M292" s="143"/>
      <c r="T292" s="53"/>
      <c r="AT292" s="17" t="s">
        <v>144</v>
      </c>
      <c r="AU292" s="17" t="s">
        <v>82</v>
      </c>
    </row>
    <row r="293" spans="2:65" s="12" customFormat="1">
      <c r="B293" s="144"/>
      <c r="D293" s="145" t="s">
        <v>149</v>
      </c>
      <c r="E293" s="146" t="s">
        <v>19</v>
      </c>
      <c r="F293" s="147" t="s">
        <v>424</v>
      </c>
      <c r="H293" s="146" t="s">
        <v>19</v>
      </c>
      <c r="I293" s="148"/>
      <c r="L293" s="144"/>
      <c r="M293" s="149"/>
      <c r="T293" s="150"/>
      <c r="AT293" s="146" t="s">
        <v>149</v>
      </c>
      <c r="AU293" s="146" t="s">
        <v>82</v>
      </c>
      <c r="AV293" s="12" t="s">
        <v>80</v>
      </c>
      <c r="AW293" s="12" t="s">
        <v>33</v>
      </c>
      <c r="AX293" s="12" t="s">
        <v>72</v>
      </c>
      <c r="AY293" s="146" t="s">
        <v>135</v>
      </c>
    </row>
    <row r="294" spans="2:65" s="13" customFormat="1">
      <c r="B294" s="151"/>
      <c r="D294" s="145" t="s">
        <v>149</v>
      </c>
      <c r="E294" s="152" t="s">
        <v>19</v>
      </c>
      <c r="F294" s="153" t="s">
        <v>236</v>
      </c>
      <c r="H294" s="154">
        <v>3.8</v>
      </c>
      <c r="I294" s="155"/>
      <c r="L294" s="151"/>
      <c r="M294" s="156"/>
      <c r="T294" s="157"/>
      <c r="AT294" s="152" t="s">
        <v>149</v>
      </c>
      <c r="AU294" s="152" t="s">
        <v>82</v>
      </c>
      <c r="AV294" s="13" t="s">
        <v>82</v>
      </c>
      <c r="AW294" s="13" t="s">
        <v>33</v>
      </c>
      <c r="AX294" s="13" t="s">
        <v>72</v>
      </c>
      <c r="AY294" s="152" t="s">
        <v>135</v>
      </c>
    </row>
    <row r="295" spans="2:65" s="13" customFormat="1">
      <c r="B295" s="151"/>
      <c r="D295" s="145" t="s">
        <v>149</v>
      </c>
      <c r="E295" s="152" t="s">
        <v>19</v>
      </c>
      <c r="F295" s="153" t="s">
        <v>237</v>
      </c>
      <c r="H295" s="154">
        <v>7.4</v>
      </c>
      <c r="I295" s="155"/>
      <c r="L295" s="151"/>
      <c r="M295" s="156"/>
      <c r="T295" s="157"/>
      <c r="AT295" s="152" t="s">
        <v>149</v>
      </c>
      <c r="AU295" s="152" t="s">
        <v>82</v>
      </c>
      <c r="AV295" s="13" t="s">
        <v>82</v>
      </c>
      <c r="AW295" s="13" t="s">
        <v>33</v>
      </c>
      <c r="AX295" s="13" t="s">
        <v>72</v>
      </c>
      <c r="AY295" s="152" t="s">
        <v>135</v>
      </c>
    </row>
    <row r="296" spans="2:65" s="13" customFormat="1">
      <c r="B296" s="151"/>
      <c r="D296" s="145" t="s">
        <v>149</v>
      </c>
      <c r="E296" s="152" t="s">
        <v>19</v>
      </c>
      <c r="F296" s="153" t="s">
        <v>238</v>
      </c>
      <c r="H296" s="154">
        <v>11.121</v>
      </c>
      <c r="I296" s="155"/>
      <c r="L296" s="151"/>
      <c r="M296" s="156"/>
      <c r="T296" s="157"/>
      <c r="AT296" s="152" t="s">
        <v>149</v>
      </c>
      <c r="AU296" s="152" t="s">
        <v>82</v>
      </c>
      <c r="AV296" s="13" t="s">
        <v>82</v>
      </c>
      <c r="AW296" s="13" t="s">
        <v>33</v>
      </c>
      <c r="AX296" s="13" t="s">
        <v>72</v>
      </c>
      <c r="AY296" s="152" t="s">
        <v>135</v>
      </c>
    </row>
    <row r="297" spans="2:65" s="14" customFormat="1">
      <c r="B297" s="158"/>
      <c r="D297" s="145" t="s">
        <v>149</v>
      </c>
      <c r="E297" s="159" t="s">
        <v>19</v>
      </c>
      <c r="F297" s="160" t="s">
        <v>154</v>
      </c>
      <c r="H297" s="161">
        <v>22.320999999999998</v>
      </c>
      <c r="I297" s="162"/>
      <c r="L297" s="158"/>
      <c r="M297" s="163"/>
      <c r="T297" s="164"/>
      <c r="AT297" s="159" t="s">
        <v>149</v>
      </c>
      <c r="AU297" s="159" t="s">
        <v>82</v>
      </c>
      <c r="AV297" s="14" t="s">
        <v>143</v>
      </c>
      <c r="AW297" s="14" t="s">
        <v>33</v>
      </c>
      <c r="AX297" s="14" t="s">
        <v>80</v>
      </c>
      <c r="AY297" s="159" t="s">
        <v>135</v>
      </c>
    </row>
    <row r="298" spans="2:65" s="1" customFormat="1" ht="24.15" customHeight="1">
      <c r="B298" s="32"/>
      <c r="C298" s="127" t="s">
        <v>429</v>
      </c>
      <c r="D298" s="127" t="s">
        <v>138</v>
      </c>
      <c r="E298" s="128" t="s">
        <v>430</v>
      </c>
      <c r="F298" s="129" t="s">
        <v>431</v>
      </c>
      <c r="G298" s="130" t="s">
        <v>141</v>
      </c>
      <c r="H298" s="131">
        <v>22.321000000000002</v>
      </c>
      <c r="I298" s="132"/>
      <c r="J298" s="133">
        <f>ROUND(I298*H298,2)</f>
        <v>0</v>
      </c>
      <c r="K298" s="129" t="s">
        <v>142</v>
      </c>
      <c r="L298" s="32"/>
      <c r="M298" s="134" t="s">
        <v>19</v>
      </c>
      <c r="N298" s="135" t="s">
        <v>43</v>
      </c>
      <c r="P298" s="136">
        <f>O298*H298</f>
        <v>0</v>
      </c>
      <c r="Q298" s="136">
        <v>0</v>
      </c>
      <c r="R298" s="136">
        <f>Q298*H298</f>
        <v>0</v>
      </c>
      <c r="S298" s="136">
        <v>0</v>
      </c>
      <c r="T298" s="137">
        <f>S298*H298</f>
        <v>0</v>
      </c>
      <c r="AR298" s="138" t="s">
        <v>193</v>
      </c>
      <c r="AT298" s="138" t="s">
        <v>138</v>
      </c>
      <c r="AU298" s="138" t="s">
        <v>82</v>
      </c>
      <c r="AY298" s="17" t="s">
        <v>135</v>
      </c>
      <c r="BE298" s="139">
        <f>IF(N298="základní",J298,0)</f>
        <v>0</v>
      </c>
      <c r="BF298" s="139">
        <f>IF(N298="snížená",J298,0)</f>
        <v>0</v>
      </c>
      <c r="BG298" s="139">
        <f>IF(N298="zákl. přenesená",J298,0)</f>
        <v>0</v>
      </c>
      <c r="BH298" s="139">
        <f>IF(N298="sníž. přenesená",J298,0)</f>
        <v>0</v>
      </c>
      <c r="BI298" s="139">
        <f>IF(N298="nulová",J298,0)</f>
        <v>0</v>
      </c>
      <c r="BJ298" s="17" t="s">
        <v>80</v>
      </c>
      <c r="BK298" s="139">
        <f>ROUND(I298*H298,2)</f>
        <v>0</v>
      </c>
      <c r="BL298" s="17" t="s">
        <v>193</v>
      </c>
      <c r="BM298" s="138" t="s">
        <v>432</v>
      </c>
    </row>
    <row r="299" spans="2:65" s="1" customFormat="1">
      <c r="B299" s="32"/>
      <c r="D299" s="140" t="s">
        <v>144</v>
      </c>
      <c r="F299" s="141" t="s">
        <v>433</v>
      </c>
      <c r="I299" s="142"/>
      <c r="L299" s="32"/>
      <c r="M299" s="143"/>
      <c r="T299" s="53"/>
      <c r="AT299" s="17" t="s">
        <v>144</v>
      </c>
      <c r="AU299" s="17" t="s">
        <v>82</v>
      </c>
    </row>
    <row r="300" spans="2:65" s="12" customFormat="1">
      <c r="B300" s="144"/>
      <c r="D300" s="145" t="s">
        <v>149</v>
      </c>
      <c r="E300" s="146" t="s">
        <v>19</v>
      </c>
      <c r="F300" s="147" t="s">
        <v>424</v>
      </c>
      <c r="H300" s="146" t="s">
        <v>19</v>
      </c>
      <c r="I300" s="148"/>
      <c r="L300" s="144"/>
      <c r="M300" s="149"/>
      <c r="T300" s="150"/>
      <c r="AT300" s="146" t="s">
        <v>149</v>
      </c>
      <c r="AU300" s="146" t="s">
        <v>82</v>
      </c>
      <c r="AV300" s="12" t="s">
        <v>80</v>
      </c>
      <c r="AW300" s="12" t="s">
        <v>33</v>
      </c>
      <c r="AX300" s="12" t="s">
        <v>72</v>
      </c>
      <c r="AY300" s="146" t="s">
        <v>135</v>
      </c>
    </row>
    <row r="301" spans="2:65" s="13" customFormat="1">
      <c r="B301" s="151"/>
      <c r="D301" s="145" t="s">
        <v>149</v>
      </c>
      <c r="E301" s="152" t="s">
        <v>19</v>
      </c>
      <c r="F301" s="153" t="s">
        <v>236</v>
      </c>
      <c r="H301" s="154">
        <v>3.8</v>
      </c>
      <c r="I301" s="155"/>
      <c r="L301" s="151"/>
      <c r="M301" s="156"/>
      <c r="T301" s="157"/>
      <c r="AT301" s="152" t="s">
        <v>149</v>
      </c>
      <c r="AU301" s="152" t="s">
        <v>82</v>
      </c>
      <c r="AV301" s="13" t="s">
        <v>82</v>
      </c>
      <c r="AW301" s="13" t="s">
        <v>33</v>
      </c>
      <c r="AX301" s="13" t="s">
        <v>72</v>
      </c>
      <c r="AY301" s="152" t="s">
        <v>135</v>
      </c>
    </row>
    <row r="302" spans="2:65" s="13" customFormat="1">
      <c r="B302" s="151"/>
      <c r="D302" s="145" t="s">
        <v>149</v>
      </c>
      <c r="E302" s="152" t="s">
        <v>19</v>
      </c>
      <c r="F302" s="153" t="s">
        <v>237</v>
      </c>
      <c r="H302" s="154">
        <v>7.4</v>
      </c>
      <c r="I302" s="155"/>
      <c r="L302" s="151"/>
      <c r="M302" s="156"/>
      <c r="T302" s="157"/>
      <c r="AT302" s="152" t="s">
        <v>149</v>
      </c>
      <c r="AU302" s="152" t="s">
        <v>82</v>
      </c>
      <c r="AV302" s="13" t="s">
        <v>82</v>
      </c>
      <c r="AW302" s="13" t="s">
        <v>33</v>
      </c>
      <c r="AX302" s="13" t="s">
        <v>72</v>
      </c>
      <c r="AY302" s="152" t="s">
        <v>135</v>
      </c>
    </row>
    <row r="303" spans="2:65" s="13" customFormat="1">
      <c r="B303" s="151"/>
      <c r="D303" s="145" t="s">
        <v>149</v>
      </c>
      <c r="E303" s="152" t="s">
        <v>19</v>
      </c>
      <c r="F303" s="153" t="s">
        <v>238</v>
      </c>
      <c r="H303" s="154">
        <v>11.121</v>
      </c>
      <c r="I303" s="155"/>
      <c r="L303" s="151"/>
      <c r="M303" s="156"/>
      <c r="T303" s="157"/>
      <c r="AT303" s="152" t="s">
        <v>149</v>
      </c>
      <c r="AU303" s="152" t="s">
        <v>82</v>
      </c>
      <c r="AV303" s="13" t="s">
        <v>82</v>
      </c>
      <c r="AW303" s="13" t="s">
        <v>33</v>
      </c>
      <c r="AX303" s="13" t="s">
        <v>72</v>
      </c>
      <c r="AY303" s="152" t="s">
        <v>135</v>
      </c>
    </row>
    <row r="304" spans="2:65" s="14" customFormat="1">
      <c r="B304" s="158"/>
      <c r="D304" s="145" t="s">
        <v>149</v>
      </c>
      <c r="E304" s="159" t="s">
        <v>19</v>
      </c>
      <c r="F304" s="160" t="s">
        <v>154</v>
      </c>
      <c r="H304" s="161">
        <v>22.320999999999998</v>
      </c>
      <c r="I304" s="162"/>
      <c r="L304" s="158"/>
      <c r="M304" s="175"/>
      <c r="N304" s="176"/>
      <c r="O304" s="176"/>
      <c r="P304" s="176"/>
      <c r="Q304" s="176"/>
      <c r="R304" s="176"/>
      <c r="S304" s="176"/>
      <c r="T304" s="177"/>
      <c r="AT304" s="159" t="s">
        <v>149</v>
      </c>
      <c r="AU304" s="159" t="s">
        <v>82</v>
      </c>
      <c r="AV304" s="14" t="s">
        <v>143</v>
      </c>
      <c r="AW304" s="14" t="s">
        <v>33</v>
      </c>
      <c r="AX304" s="14" t="s">
        <v>80</v>
      </c>
      <c r="AY304" s="159" t="s">
        <v>135</v>
      </c>
    </row>
    <row r="305" spans="2:12" s="1" customFormat="1" ht="7" customHeight="1">
      <c r="B305" s="41"/>
      <c r="C305" s="42"/>
      <c r="D305" s="42"/>
      <c r="E305" s="42"/>
      <c r="F305" s="42"/>
      <c r="G305" s="42"/>
      <c r="H305" s="42"/>
      <c r="I305" s="42"/>
      <c r="J305" s="42"/>
      <c r="K305" s="42"/>
      <c r="L305" s="32"/>
    </row>
  </sheetData>
  <sheetProtection algorithmName="SHA-512" hashValue="cQVbEeu5lR9w6HhAtUWTqr/DuUd0dHJg3aRNTJwBgq2+eJo3SNSxmqZxIpwiLvUNEUfnQ8oC99RipECZHDmp0Q==" saltValue="9YjHgeJUdNrRHLHoQlLpPww6PDw8n0rn/kTxJJIzVSjwXVMyvZ3rEEJPnVBXB3inNmWEW6755yJofUjoUiXfdQ==" spinCount="100000" sheet="1" objects="1" scenarios="1" formatColumns="0" formatRows="0" autoFilter="0"/>
  <autoFilter ref="C90:K304" xr:uid="{00000000-0009-0000-0000-000001000000}"/>
  <mergeCells count="9">
    <mergeCell ref="E50:H50"/>
    <mergeCell ref="E81:H81"/>
    <mergeCell ref="E83:H83"/>
    <mergeCell ref="L2:V2"/>
    <mergeCell ref="E7:H7"/>
    <mergeCell ref="E9:H9"/>
    <mergeCell ref="E18:H18"/>
    <mergeCell ref="E27:H27"/>
    <mergeCell ref="E48:H48"/>
  </mergeCells>
  <hyperlinks>
    <hyperlink ref="F95" r:id="rId1" xr:uid="{00000000-0004-0000-0100-000000000000}"/>
    <hyperlink ref="F97" r:id="rId2" xr:uid="{00000000-0004-0000-0100-000001000000}"/>
    <hyperlink ref="F106" r:id="rId3" xr:uid="{00000000-0004-0000-0100-000002000000}"/>
    <hyperlink ref="F113" r:id="rId4" xr:uid="{00000000-0004-0000-0100-000003000000}"/>
    <hyperlink ref="F121" r:id="rId5" xr:uid="{00000000-0004-0000-0100-000004000000}"/>
    <hyperlink ref="F123" r:id="rId6" xr:uid="{00000000-0004-0000-0100-000005000000}"/>
    <hyperlink ref="F126" r:id="rId7" xr:uid="{00000000-0004-0000-0100-000006000000}"/>
    <hyperlink ref="F128" r:id="rId8" xr:uid="{00000000-0004-0000-0100-000007000000}"/>
    <hyperlink ref="F130" r:id="rId9" xr:uid="{00000000-0004-0000-0100-000008000000}"/>
    <hyperlink ref="F134" r:id="rId10" xr:uid="{00000000-0004-0000-0100-000009000000}"/>
    <hyperlink ref="F136" r:id="rId11" xr:uid="{00000000-0004-0000-0100-00000A000000}"/>
    <hyperlink ref="F139" r:id="rId12" xr:uid="{00000000-0004-0000-0100-00000B000000}"/>
    <hyperlink ref="F147" r:id="rId13" xr:uid="{00000000-0004-0000-0100-00000C000000}"/>
    <hyperlink ref="F157" r:id="rId14" xr:uid="{00000000-0004-0000-0100-00000D000000}"/>
    <hyperlink ref="F159" r:id="rId15" xr:uid="{00000000-0004-0000-0100-00000E000000}"/>
    <hyperlink ref="F161" r:id="rId16" xr:uid="{00000000-0004-0000-0100-00000F000000}"/>
    <hyperlink ref="F172" r:id="rId17" xr:uid="{00000000-0004-0000-0100-000010000000}"/>
    <hyperlink ref="F175" r:id="rId18" xr:uid="{00000000-0004-0000-0100-000011000000}"/>
    <hyperlink ref="F181" r:id="rId19" xr:uid="{00000000-0004-0000-0100-000012000000}"/>
    <hyperlink ref="F184" r:id="rId20" xr:uid="{00000000-0004-0000-0100-000013000000}"/>
    <hyperlink ref="F193" r:id="rId21" xr:uid="{00000000-0004-0000-0100-000014000000}"/>
    <hyperlink ref="F206" r:id="rId22" xr:uid="{00000000-0004-0000-0100-000015000000}"/>
    <hyperlink ref="F219" r:id="rId23" xr:uid="{00000000-0004-0000-0100-000016000000}"/>
    <hyperlink ref="F221" r:id="rId24" xr:uid="{00000000-0004-0000-0100-000017000000}"/>
    <hyperlink ref="F223" r:id="rId25" xr:uid="{00000000-0004-0000-0100-000018000000}"/>
    <hyperlink ref="F225" r:id="rId26" xr:uid="{00000000-0004-0000-0100-000019000000}"/>
    <hyperlink ref="F230" r:id="rId27" xr:uid="{00000000-0004-0000-0100-00001A000000}"/>
    <hyperlink ref="F243" r:id="rId28" xr:uid="{00000000-0004-0000-0100-00001B000000}"/>
    <hyperlink ref="F245" r:id="rId29" xr:uid="{00000000-0004-0000-0100-00001C000000}"/>
    <hyperlink ref="F247" r:id="rId30" xr:uid="{00000000-0004-0000-0100-00001D000000}"/>
    <hyperlink ref="F253" r:id="rId31" xr:uid="{00000000-0004-0000-0100-00001E000000}"/>
    <hyperlink ref="F258" r:id="rId32" xr:uid="{00000000-0004-0000-0100-00001F000000}"/>
    <hyperlink ref="F260" r:id="rId33" xr:uid="{00000000-0004-0000-0100-000020000000}"/>
    <hyperlink ref="F265" r:id="rId34" xr:uid="{00000000-0004-0000-0100-000021000000}"/>
    <hyperlink ref="F272" r:id="rId35" xr:uid="{00000000-0004-0000-0100-000022000000}"/>
    <hyperlink ref="F274" r:id="rId36" xr:uid="{00000000-0004-0000-0100-000023000000}"/>
    <hyperlink ref="F276" r:id="rId37" xr:uid="{00000000-0004-0000-0100-000024000000}"/>
    <hyperlink ref="F278" r:id="rId38" xr:uid="{00000000-0004-0000-0100-000025000000}"/>
    <hyperlink ref="F280" r:id="rId39" xr:uid="{00000000-0004-0000-0100-000026000000}"/>
    <hyperlink ref="F282" r:id="rId40" xr:uid="{00000000-0004-0000-0100-000027000000}"/>
    <hyperlink ref="F285" r:id="rId41" xr:uid="{00000000-0004-0000-0100-000028000000}"/>
    <hyperlink ref="F292" r:id="rId42" xr:uid="{00000000-0004-0000-0100-000029000000}"/>
    <hyperlink ref="F299" r:id="rId43" xr:uid="{00000000-0004-0000-0100-00002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22"/>
  <sheetViews>
    <sheetView showGridLines="0" topLeftCell="A69" workbookViewId="0"/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7" t="s">
        <v>85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5" customHeight="1">
      <c r="B4" s="20"/>
      <c r="D4" s="21" t="s">
        <v>101</v>
      </c>
      <c r="L4" s="20"/>
      <c r="M4" s="85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0" t="str">
        <f>'Rekapitulace stavby'!K6</f>
        <v>Nemocnice Prachatice, snížení energetické náročnosti kuchyně</v>
      </c>
      <c r="F7" s="311"/>
      <c r="G7" s="311"/>
      <c r="H7" s="311"/>
      <c r="L7" s="20"/>
    </row>
    <row r="8" spans="2:46" s="1" customFormat="1" ht="12" customHeight="1">
      <c r="B8" s="32"/>
      <c r="D8" s="27" t="s">
        <v>102</v>
      </c>
      <c r="L8" s="32"/>
    </row>
    <row r="9" spans="2:46" s="1" customFormat="1" ht="16.5" customHeight="1">
      <c r="B9" s="32"/>
      <c r="E9" s="290" t="s">
        <v>434</v>
      </c>
      <c r="F9" s="309"/>
      <c r="G9" s="309"/>
      <c r="H9" s="30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27. 1. 2026</v>
      </c>
      <c r="L12" s="32"/>
    </row>
    <row r="13" spans="2:46" s="1" customFormat="1" ht="10.75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2" t="str">
        <f>'Rekapitulace stavby'!E14</f>
        <v>Vyplň údaj</v>
      </c>
      <c r="F18" s="304"/>
      <c r="G18" s="304"/>
      <c r="H18" s="304"/>
      <c r="I18" s="27" t="s">
        <v>28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Ing. Barbora Kubelková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308" t="s">
        <v>435</v>
      </c>
      <c r="F27" s="308"/>
      <c r="G27" s="308"/>
      <c r="H27" s="308"/>
      <c r="L27" s="86"/>
    </row>
    <row r="28" spans="2:12" s="1" customFormat="1" ht="7" customHeight="1">
      <c r="B28" s="32"/>
      <c r="L28" s="32"/>
    </row>
    <row r="29" spans="2:12" s="1" customFormat="1" ht="7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4" customHeight="1">
      <c r="B30" s="32"/>
      <c r="D30" s="87" t="s">
        <v>38</v>
      </c>
      <c r="J30" s="63">
        <f>ROUND(J92, 2)</f>
        <v>0</v>
      </c>
      <c r="L30" s="32"/>
    </row>
    <row r="31" spans="2:12" s="1" customFormat="1" ht="7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2" t="s">
        <v>42</v>
      </c>
      <c r="E33" s="27" t="s">
        <v>43</v>
      </c>
      <c r="F33" s="88">
        <f>ROUND((SUM(BE92:BE221)),  2)</f>
        <v>0</v>
      </c>
      <c r="I33" s="89">
        <v>0.21</v>
      </c>
      <c r="J33" s="88">
        <f>ROUND(((SUM(BE92:BE221))*I33),  2)</f>
        <v>0</v>
      </c>
      <c r="L33" s="32"/>
    </row>
    <row r="34" spans="2:12" s="1" customFormat="1" ht="14.4" customHeight="1">
      <c r="B34" s="32"/>
      <c r="E34" s="27" t="s">
        <v>44</v>
      </c>
      <c r="F34" s="88">
        <f>ROUND((SUM(BF92:BF221)),  2)</f>
        <v>0</v>
      </c>
      <c r="I34" s="89">
        <v>0.12</v>
      </c>
      <c r="J34" s="88">
        <f>ROUND(((SUM(BF92:BF221))*I34),  2)</f>
        <v>0</v>
      </c>
      <c r="L34" s="32"/>
    </row>
    <row r="35" spans="2:12" s="1" customFormat="1" ht="14.4" hidden="1" customHeight="1">
      <c r="B35" s="32"/>
      <c r="E35" s="27" t="s">
        <v>45</v>
      </c>
      <c r="F35" s="88">
        <f>ROUND((SUM(BG92:BG221)),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88">
        <f>ROUND((SUM(BH92:BH221)),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88">
        <f>ROUND((SUM(BI92:BI221)),  2)</f>
        <v>0</v>
      </c>
      <c r="I37" s="89">
        <v>0</v>
      </c>
      <c r="J37" s="8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7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5" customHeight="1">
      <c r="B45" s="32"/>
      <c r="C45" s="21" t="s">
        <v>104</v>
      </c>
      <c r="L45" s="32"/>
    </row>
    <row r="46" spans="2:12" s="1" customFormat="1" ht="7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0" t="str">
        <f>E7</f>
        <v>Nemocnice Prachatice, snížení energetické náročnosti kuchyně</v>
      </c>
      <c r="F48" s="311"/>
      <c r="G48" s="311"/>
      <c r="H48" s="311"/>
      <c r="L48" s="32"/>
    </row>
    <row r="49" spans="2:47" s="1" customFormat="1" ht="12" customHeight="1">
      <c r="B49" s="32"/>
      <c r="C49" s="27" t="s">
        <v>102</v>
      </c>
      <c r="L49" s="32"/>
    </row>
    <row r="50" spans="2:47" s="1" customFormat="1" ht="16.5" customHeight="1">
      <c r="B50" s="32"/>
      <c r="E50" s="290" t="str">
        <f>E9</f>
        <v>SO-01.1 - Vytápění</v>
      </c>
      <c r="F50" s="309"/>
      <c r="G50" s="309"/>
      <c r="H50" s="309"/>
      <c r="L50" s="32"/>
    </row>
    <row r="51" spans="2:47" s="1" customFormat="1" ht="7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k.ú. Prachatice</v>
      </c>
      <c r="I52" s="27" t="s">
        <v>23</v>
      </c>
      <c r="J52" s="49" t="str">
        <f>IF(J12="","",J12)</f>
        <v>27. 1. 2026</v>
      </c>
      <c r="L52" s="32"/>
    </row>
    <row r="53" spans="2:47" s="1" customFormat="1" ht="7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>NEMOCNICE PRACHATICE, A.S.</v>
      </c>
      <c r="I54" s="27" t="s">
        <v>31</v>
      </c>
      <c r="J54" s="30" t="str">
        <f>E21</f>
        <v>AGROPROJEKT Jihlava, spol. s r.o.</v>
      </c>
      <c r="L54" s="32"/>
    </row>
    <row r="55" spans="2:47" s="1" customFormat="1" ht="25.6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Ing. Barbora Kubelková</v>
      </c>
      <c r="L55" s="32"/>
    </row>
    <row r="56" spans="2:47" s="1" customFormat="1" ht="10.25" customHeight="1">
      <c r="B56" s="32"/>
      <c r="L56" s="32"/>
    </row>
    <row r="57" spans="2:47" s="1" customFormat="1" ht="29.25" customHeight="1">
      <c r="B57" s="32"/>
      <c r="C57" s="96" t="s">
        <v>105</v>
      </c>
      <c r="D57" s="90"/>
      <c r="E57" s="90"/>
      <c r="F57" s="90"/>
      <c r="G57" s="90"/>
      <c r="H57" s="90"/>
      <c r="I57" s="90"/>
      <c r="J57" s="97" t="s">
        <v>106</v>
      </c>
      <c r="K57" s="90"/>
      <c r="L57" s="32"/>
    </row>
    <row r="58" spans="2:47" s="1" customFormat="1" ht="10.25" customHeight="1">
      <c r="B58" s="32"/>
      <c r="L58" s="32"/>
    </row>
    <row r="59" spans="2:47" s="1" customFormat="1" ht="22.75" customHeight="1">
      <c r="B59" s="32"/>
      <c r="C59" s="98" t="s">
        <v>70</v>
      </c>
      <c r="J59" s="63">
        <f>J92</f>
        <v>0</v>
      </c>
      <c r="L59" s="32"/>
      <c r="AU59" s="17" t="s">
        <v>107</v>
      </c>
    </row>
    <row r="60" spans="2:47" s="8" customFormat="1" ht="25" customHeight="1">
      <c r="B60" s="99"/>
      <c r="D60" s="100" t="s">
        <v>108</v>
      </c>
      <c r="E60" s="101"/>
      <c r="F60" s="101"/>
      <c r="G60" s="101"/>
      <c r="H60" s="101"/>
      <c r="I60" s="101"/>
      <c r="J60" s="102">
        <f>J93</f>
        <v>0</v>
      </c>
      <c r="L60" s="99"/>
    </row>
    <row r="61" spans="2:47" s="9" customFormat="1" ht="19.899999999999999" customHeight="1">
      <c r="B61" s="103"/>
      <c r="D61" s="104" t="s">
        <v>109</v>
      </c>
      <c r="E61" s="105"/>
      <c r="F61" s="105"/>
      <c r="G61" s="105"/>
      <c r="H61" s="105"/>
      <c r="I61" s="105"/>
      <c r="J61" s="106">
        <f>J94</f>
        <v>0</v>
      </c>
      <c r="L61" s="103"/>
    </row>
    <row r="62" spans="2:47" s="9" customFormat="1" ht="19.899999999999999" customHeight="1">
      <c r="B62" s="103"/>
      <c r="D62" s="104" t="s">
        <v>436</v>
      </c>
      <c r="E62" s="105"/>
      <c r="F62" s="105"/>
      <c r="G62" s="105"/>
      <c r="H62" s="105"/>
      <c r="I62" s="105"/>
      <c r="J62" s="106">
        <f>J103</f>
        <v>0</v>
      </c>
      <c r="L62" s="103"/>
    </row>
    <row r="63" spans="2:47" s="9" customFormat="1" ht="19.899999999999999" customHeight="1">
      <c r="B63" s="103"/>
      <c r="D63" s="104" t="s">
        <v>437</v>
      </c>
      <c r="E63" s="105"/>
      <c r="F63" s="105"/>
      <c r="G63" s="105"/>
      <c r="H63" s="105"/>
      <c r="I63" s="105"/>
      <c r="J63" s="106">
        <f>J124</f>
        <v>0</v>
      </c>
      <c r="L63" s="103"/>
    </row>
    <row r="64" spans="2:47" s="9" customFormat="1" ht="19.899999999999999" customHeight="1">
      <c r="B64" s="103"/>
      <c r="D64" s="104" t="s">
        <v>438</v>
      </c>
      <c r="E64" s="105"/>
      <c r="F64" s="105"/>
      <c r="G64" s="105"/>
      <c r="H64" s="105"/>
      <c r="I64" s="105"/>
      <c r="J64" s="106">
        <f>J131</f>
        <v>0</v>
      </c>
      <c r="L64" s="103"/>
    </row>
    <row r="65" spans="2:12" s="8" customFormat="1" ht="25" customHeight="1">
      <c r="B65" s="99"/>
      <c r="D65" s="100" t="s">
        <v>114</v>
      </c>
      <c r="E65" s="101"/>
      <c r="F65" s="101"/>
      <c r="G65" s="101"/>
      <c r="H65" s="101"/>
      <c r="I65" s="101"/>
      <c r="J65" s="102">
        <f>J136</f>
        <v>0</v>
      </c>
      <c r="L65" s="99"/>
    </row>
    <row r="66" spans="2:12" s="9" customFormat="1" ht="19.899999999999999" customHeight="1">
      <c r="B66" s="103"/>
      <c r="D66" s="104" t="s">
        <v>439</v>
      </c>
      <c r="E66" s="105"/>
      <c r="F66" s="105"/>
      <c r="G66" s="105"/>
      <c r="H66" s="105"/>
      <c r="I66" s="105"/>
      <c r="J66" s="106">
        <f>J137</f>
        <v>0</v>
      </c>
      <c r="L66" s="103"/>
    </row>
    <row r="67" spans="2:12" s="9" customFormat="1" ht="19.899999999999999" customHeight="1">
      <c r="B67" s="103"/>
      <c r="D67" s="104" t="s">
        <v>440</v>
      </c>
      <c r="E67" s="105"/>
      <c r="F67" s="105"/>
      <c r="G67" s="105"/>
      <c r="H67" s="105"/>
      <c r="I67" s="105"/>
      <c r="J67" s="106">
        <f>J152</f>
        <v>0</v>
      </c>
      <c r="L67" s="103"/>
    </row>
    <row r="68" spans="2:12" s="9" customFormat="1" ht="19.899999999999999" customHeight="1">
      <c r="B68" s="103"/>
      <c r="D68" s="104" t="s">
        <v>441</v>
      </c>
      <c r="E68" s="105"/>
      <c r="F68" s="105"/>
      <c r="G68" s="105"/>
      <c r="H68" s="105"/>
      <c r="I68" s="105"/>
      <c r="J68" s="106">
        <f>J164</f>
        <v>0</v>
      </c>
      <c r="L68" s="103"/>
    </row>
    <row r="69" spans="2:12" s="9" customFormat="1" ht="19.899999999999999" customHeight="1">
      <c r="B69" s="103"/>
      <c r="D69" s="104" t="s">
        <v>442</v>
      </c>
      <c r="E69" s="105"/>
      <c r="F69" s="105"/>
      <c r="G69" s="105"/>
      <c r="H69" s="105"/>
      <c r="I69" s="105"/>
      <c r="J69" s="106">
        <f>J199</f>
        <v>0</v>
      </c>
      <c r="L69" s="103"/>
    </row>
    <row r="70" spans="2:12" s="9" customFormat="1" ht="19.899999999999999" customHeight="1">
      <c r="B70" s="103"/>
      <c r="D70" s="104" t="s">
        <v>443</v>
      </c>
      <c r="E70" s="105"/>
      <c r="F70" s="105"/>
      <c r="G70" s="105"/>
      <c r="H70" s="105"/>
      <c r="I70" s="105"/>
      <c r="J70" s="106">
        <f>J206</f>
        <v>0</v>
      </c>
      <c r="L70" s="103"/>
    </row>
    <row r="71" spans="2:12" s="9" customFormat="1" ht="19.899999999999999" customHeight="1">
      <c r="B71" s="103"/>
      <c r="D71" s="104" t="s">
        <v>444</v>
      </c>
      <c r="E71" s="105"/>
      <c r="F71" s="105"/>
      <c r="G71" s="105"/>
      <c r="H71" s="105"/>
      <c r="I71" s="105"/>
      <c r="J71" s="106">
        <f>J211</f>
        <v>0</v>
      </c>
      <c r="L71" s="103"/>
    </row>
    <row r="72" spans="2:12" s="8" customFormat="1" ht="25" customHeight="1">
      <c r="B72" s="99"/>
      <c r="D72" s="100" t="s">
        <v>445</v>
      </c>
      <c r="E72" s="101"/>
      <c r="F72" s="101"/>
      <c r="G72" s="101"/>
      <c r="H72" s="101"/>
      <c r="I72" s="101"/>
      <c r="J72" s="102">
        <f>J220</f>
        <v>0</v>
      </c>
      <c r="L72" s="99"/>
    </row>
    <row r="73" spans="2:12" s="1" customFormat="1" ht="21.75" customHeight="1">
      <c r="B73" s="32"/>
      <c r="L73" s="32"/>
    </row>
    <row r="74" spans="2:12" s="1" customFormat="1" ht="7" customHeight="1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32"/>
    </row>
    <row r="78" spans="2:12" s="1" customFormat="1" ht="7" customHeight="1"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32"/>
    </row>
    <row r="79" spans="2:12" s="1" customFormat="1" ht="25" customHeight="1">
      <c r="B79" s="32"/>
      <c r="C79" s="21" t="s">
        <v>120</v>
      </c>
      <c r="L79" s="32"/>
    </row>
    <row r="80" spans="2:12" s="1" customFormat="1" ht="7" customHeight="1">
      <c r="B80" s="32"/>
      <c r="L80" s="32"/>
    </row>
    <row r="81" spans="2:65" s="1" customFormat="1" ht="12" customHeight="1">
      <c r="B81" s="32"/>
      <c r="C81" s="27" t="s">
        <v>16</v>
      </c>
      <c r="L81" s="32"/>
    </row>
    <row r="82" spans="2:65" s="1" customFormat="1" ht="16.5" customHeight="1">
      <c r="B82" s="32"/>
      <c r="E82" s="310" t="str">
        <f>E7</f>
        <v>Nemocnice Prachatice, snížení energetické náročnosti kuchyně</v>
      </c>
      <c r="F82" s="311"/>
      <c r="G82" s="311"/>
      <c r="H82" s="311"/>
      <c r="L82" s="32"/>
    </row>
    <row r="83" spans="2:65" s="1" customFormat="1" ht="12" customHeight="1">
      <c r="B83" s="32"/>
      <c r="C83" s="27" t="s">
        <v>102</v>
      </c>
      <c r="L83" s="32"/>
    </row>
    <row r="84" spans="2:65" s="1" customFormat="1" ht="16.5" customHeight="1">
      <c r="B84" s="32"/>
      <c r="E84" s="290" t="str">
        <f>E9</f>
        <v>SO-01.1 - Vytápění</v>
      </c>
      <c r="F84" s="309"/>
      <c r="G84" s="309"/>
      <c r="H84" s="309"/>
      <c r="L84" s="32"/>
    </row>
    <row r="85" spans="2:65" s="1" customFormat="1" ht="7" customHeight="1">
      <c r="B85" s="32"/>
      <c r="L85" s="32"/>
    </row>
    <row r="86" spans="2:65" s="1" customFormat="1" ht="12" customHeight="1">
      <c r="B86" s="32"/>
      <c r="C86" s="27" t="s">
        <v>21</v>
      </c>
      <c r="F86" s="25" t="str">
        <f>F12</f>
        <v>k.ú. Prachatice</v>
      </c>
      <c r="I86" s="27" t="s">
        <v>23</v>
      </c>
      <c r="J86" s="49" t="str">
        <f>IF(J12="","",J12)</f>
        <v>27. 1. 2026</v>
      </c>
      <c r="L86" s="32"/>
    </row>
    <row r="87" spans="2:65" s="1" customFormat="1" ht="7" customHeight="1">
      <c r="B87" s="32"/>
      <c r="L87" s="32"/>
    </row>
    <row r="88" spans="2:65" s="1" customFormat="1" ht="25.65" customHeight="1">
      <c r="B88" s="32"/>
      <c r="C88" s="27" t="s">
        <v>25</v>
      </c>
      <c r="F88" s="25" t="str">
        <f>E15</f>
        <v>NEMOCNICE PRACHATICE, A.S.</v>
      </c>
      <c r="I88" s="27" t="s">
        <v>31</v>
      </c>
      <c r="J88" s="30" t="str">
        <f>E21</f>
        <v>AGROPROJEKT Jihlava, spol. s r.o.</v>
      </c>
      <c r="L88" s="32"/>
    </row>
    <row r="89" spans="2:65" s="1" customFormat="1" ht="25.65" customHeight="1">
      <c r="B89" s="32"/>
      <c r="C89" s="27" t="s">
        <v>29</v>
      </c>
      <c r="F89" s="25" t="str">
        <f>IF(E18="","",E18)</f>
        <v>Vyplň údaj</v>
      </c>
      <c r="I89" s="27" t="s">
        <v>34</v>
      </c>
      <c r="J89" s="30" t="str">
        <f>E24</f>
        <v>Ing. Barbora Kubelková</v>
      </c>
      <c r="L89" s="32"/>
    </row>
    <row r="90" spans="2:65" s="1" customFormat="1" ht="10.25" customHeight="1">
      <c r="B90" s="32"/>
      <c r="L90" s="32"/>
    </row>
    <row r="91" spans="2:65" s="10" customFormat="1" ht="29.25" customHeight="1">
      <c r="B91" s="107"/>
      <c r="C91" s="108" t="s">
        <v>121</v>
      </c>
      <c r="D91" s="109" t="s">
        <v>57</v>
      </c>
      <c r="E91" s="109" t="s">
        <v>53</v>
      </c>
      <c r="F91" s="109" t="s">
        <v>54</v>
      </c>
      <c r="G91" s="109" t="s">
        <v>122</v>
      </c>
      <c r="H91" s="109" t="s">
        <v>123</v>
      </c>
      <c r="I91" s="109" t="s">
        <v>124</v>
      </c>
      <c r="J91" s="109" t="s">
        <v>106</v>
      </c>
      <c r="K91" s="110" t="s">
        <v>125</v>
      </c>
      <c r="L91" s="107"/>
      <c r="M91" s="56" t="s">
        <v>19</v>
      </c>
      <c r="N91" s="57" t="s">
        <v>42</v>
      </c>
      <c r="O91" s="57" t="s">
        <v>126</v>
      </c>
      <c r="P91" s="57" t="s">
        <v>127</v>
      </c>
      <c r="Q91" s="57" t="s">
        <v>128</v>
      </c>
      <c r="R91" s="57" t="s">
        <v>129</v>
      </c>
      <c r="S91" s="57" t="s">
        <v>130</v>
      </c>
      <c r="T91" s="58" t="s">
        <v>131</v>
      </c>
    </row>
    <row r="92" spans="2:65" s="1" customFormat="1" ht="22.75" customHeight="1">
      <c r="B92" s="32"/>
      <c r="C92" s="61" t="s">
        <v>132</v>
      </c>
      <c r="J92" s="111">
        <f>BK92</f>
        <v>0</v>
      </c>
      <c r="L92" s="32"/>
      <c r="M92" s="59"/>
      <c r="N92" s="50"/>
      <c r="O92" s="50"/>
      <c r="P92" s="112">
        <f>P93+P136+P220</f>
        <v>0</v>
      </c>
      <c r="Q92" s="50"/>
      <c r="R92" s="112">
        <f>R93+R136+R220</f>
        <v>0</v>
      </c>
      <c r="S92" s="50"/>
      <c r="T92" s="113">
        <f>T93+T136+T220</f>
        <v>0</v>
      </c>
      <c r="AT92" s="17" t="s">
        <v>71</v>
      </c>
      <c r="AU92" s="17" t="s">
        <v>107</v>
      </c>
      <c r="BK92" s="114">
        <f>BK93+BK136+BK220</f>
        <v>0</v>
      </c>
    </row>
    <row r="93" spans="2:65" s="11" customFormat="1" ht="25.9" customHeight="1">
      <c r="B93" s="115"/>
      <c r="D93" s="116" t="s">
        <v>71</v>
      </c>
      <c r="E93" s="117" t="s">
        <v>133</v>
      </c>
      <c r="F93" s="117" t="s">
        <v>134</v>
      </c>
      <c r="I93" s="118"/>
      <c r="J93" s="119">
        <f>BK93</f>
        <v>0</v>
      </c>
      <c r="L93" s="115"/>
      <c r="M93" s="120"/>
      <c r="P93" s="121">
        <f>P94+P103+P124+P131</f>
        <v>0</v>
      </c>
      <c r="R93" s="121">
        <f>R94+R103+R124+R131</f>
        <v>0</v>
      </c>
      <c r="T93" s="122">
        <f>T94+T103+T124+T131</f>
        <v>0</v>
      </c>
      <c r="AR93" s="116" t="s">
        <v>80</v>
      </c>
      <c r="AT93" s="123" t="s">
        <v>71</v>
      </c>
      <c r="AU93" s="123" t="s">
        <v>72</v>
      </c>
      <c r="AY93" s="116" t="s">
        <v>135</v>
      </c>
      <c r="BK93" s="124">
        <f>BK94+BK103+BK124+BK131</f>
        <v>0</v>
      </c>
    </row>
    <row r="94" spans="2:65" s="11" customFormat="1" ht="22.75" customHeight="1">
      <c r="B94" s="115"/>
      <c r="D94" s="116" t="s">
        <v>71</v>
      </c>
      <c r="E94" s="125" t="s">
        <v>136</v>
      </c>
      <c r="F94" s="125" t="s">
        <v>137</v>
      </c>
      <c r="I94" s="118"/>
      <c r="J94" s="126">
        <f>BK94</f>
        <v>0</v>
      </c>
      <c r="L94" s="115"/>
      <c r="M94" s="120"/>
      <c r="P94" s="121">
        <f>SUM(P95:P102)</f>
        <v>0</v>
      </c>
      <c r="R94" s="121">
        <f>SUM(R95:R102)</f>
        <v>0</v>
      </c>
      <c r="T94" s="122">
        <f>SUM(T95:T102)</f>
        <v>0</v>
      </c>
      <c r="AR94" s="116" t="s">
        <v>80</v>
      </c>
      <c r="AT94" s="123" t="s">
        <v>71</v>
      </c>
      <c r="AU94" s="123" t="s">
        <v>80</v>
      </c>
      <c r="AY94" s="116" t="s">
        <v>135</v>
      </c>
      <c r="BK94" s="124">
        <f>SUM(BK95:BK102)</f>
        <v>0</v>
      </c>
    </row>
    <row r="95" spans="2:65" s="1" customFormat="1" ht="21.75" customHeight="1">
      <c r="B95" s="32"/>
      <c r="C95" s="127" t="s">
        <v>80</v>
      </c>
      <c r="D95" s="127" t="s">
        <v>138</v>
      </c>
      <c r="E95" s="128" t="s">
        <v>446</v>
      </c>
      <c r="F95" s="129" t="s">
        <v>447</v>
      </c>
      <c r="G95" s="130" t="s">
        <v>396</v>
      </c>
      <c r="H95" s="131">
        <v>5</v>
      </c>
      <c r="I95" s="132"/>
      <c r="J95" s="133">
        <f>ROUND(I95*H95,2)</f>
        <v>0</v>
      </c>
      <c r="K95" s="129" t="s">
        <v>448</v>
      </c>
      <c r="L95" s="32"/>
      <c r="M95" s="134" t="s">
        <v>19</v>
      </c>
      <c r="N95" s="135" t="s">
        <v>43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143</v>
      </c>
      <c r="AT95" s="138" t="s">
        <v>138</v>
      </c>
      <c r="AU95" s="138" t="s">
        <v>82</v>
      </c>
      <c r="AY95" s="17" t="s">
        <v>135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80</v>
      </c>
      <c r="BK95" s="139">
        <f>ROUND(I95*H95,2)</f>
        <v>0</v>
      </c>
      <c r="BL95" s="17" t="s">
        <v>143</v>
      </c>
      <c r="BM95" s="138" t="s">
        <v>82</v>
      </c>
    </row>
    <row r="96" spans="2:65" s="12" customFormat="1">
      <c r="B96" s="144"/>
      <c r="D96" s="145" t="s">
        <v>149</v>
      </c>
      <c r="E96" s="146" t="s">
        <v>19</v>
      </c>
      <c r="F96" s="147" t="s">
        <v>449</v>
      </c>
      <c r="H96" s="146" t="s">
        <v>19</v>
      </c>
      <c r="I96" s="148"/>
      <c r="L96" s="144"/>
      <c r="M96" s="149"/>
      <c r="T96" s="150"/>
      <c r="AT96" s="146" t="s">
        <v>149</v>
      </c>
      <c r="AU96" s="146" t="s">
        <v>82</v>
      </c>
      <c r="AV96" s="12" t="s">
        <v>80</v>
      </c>
      <c r="AW96" s="12" t="s">
        <v>33</v>
      </c>
      <c r="AX96" s="12" t="s">
        <v>72</v>
      </c>
      <c r="AY96" s="146" t="s">
        <v>135</v>
      </c>
    </row>
    <row r="97" spans="2:65" s="13" customFormat="1">
      <c r="B97" s="151"/>
      <c r="D97" s="145" t="s">
        <v>149</v>
      </c>
      <c r="E97" s="152" t="s">
        <v>19</v>
      </c>
      <c r="F97" s="153" t="s">
        <v>175</v>
      </c>
      <c r="H97" s="154">
        <v>5</v>
      </c>
      <c r="I97" s="155"/>
      <c r="L97" s="151"/>
      <c r="M97" s="156"/>
      <c r="T97" s="157"/>
      <c r="AT97" s="152" t="s">
        <v>149</v>
      </c>
      <c r="AU97" s="152" t="s">
        <v>82</v>
      </c>
      <c r="AV97" s="13" t="s">
        <v>82</v>
      </c>
      <c r="AW97" s="13" t="s">
        <v>33</v>
      </c>
      <c r="AX97" s="13" t="s">
        <v>72</v>
      </c>
      <c r="AY97" s="152" t="s">
        <v>135</v>
      </c>
    </row>
    <row r="98" spans="2:65" s="14" customFormat="1">
      <c r="B98" s="158"/>
      <c r="D98" s="145" t="s">
        <v>149</v>
      </c>
      <c r="E98" s="159" t="s">
        <v>19</v>
      </c>
      <c r="F98" s="160" t="s">
        <v>154</v>
      </c>
      <c r="H98" s="161">
        <v>5</v>
      </c>
      <c r="I98" s="162"/>
      <c r="L98" s="158"/>
      <c r="M98" s="163"/>
      <c r="T98" s="164"/>
      <c r="AT98" s="159" t="s">
        <v>149</v>
      </c>
      <c r="AU98" s="159" t="s">
        <v>82</v>
      </c>
      <c r="AV98" s="14" t="s">
        <v>143</v>
      </c>
      <c r="AW98" s="14" t="s">
        <v>33</v>
      </c>
      <c r="AX98" s="14" t="s">
        <v>80</v>
      </c>
      <c r="AY98" s="159" t="s">
        <v>135</v>
      </c>
    </row>
    <row r="99" spans="2:65" s="1" customFormat="1" ht="24.15" customHeight="1">
      <c r="B99" s="32"/>
      <c r="C99" s="127" t="s">
        <v>82</v>
      </c>
      <c r="D99" s="127" t="s">
        <v>138</v>
      </c>
      <c r="E99" s="128" t="s">
        <v>450</v>
      </c>
      <c r="F99" s="129" t="s">
        <v>451</v>
      </c>
      <c r="G99" s="130" t="s">
        <v>396</v>
      </c>
      <c r="H99" s="131">
        <v>4</v>
      </c>
      <c r="I99" s="132"/>
      <c r="J99" s="133">
        <f>ROUND(I99*H99,2)</f>
        <v>0</v>
      </c>
      <c r="K99" s="129" t="s">
        <v>448</v>
      </c>
      <c r="L99" s="32"/>
      <c r="M99" s="134" t="s">
        <v>19</v>
      </c>
      <c r="N99" s="135" t="s">
        <v>43</v>
      </c>
      <c r="P99" s="136">
        <f>O99*H99</f>
        <v>0</v>
      </c>
      <c r="Q99" s="136">
        <v>0</v>
      </c>
      <c r="R99" s="136">
        <f>Q99*H99</f>
        <v>0</v>
      </c>
      <c r="S99" s="136">
        <v>0</v>
      </c>
      <c r="T99" s="137">
        <f>S99*H99</f>
        <v>0</v>
      </c>
      <c r="AR99" s="138" t="s">
        <v>143</v>
      </c>
      <c r="AT99" s="138" t="s">
        <v>138</v>
      </c>
      <c r="AU99" s="138" t="s">
        <v>82</v>
      </c>
      <c r="AY99" s="17" t="s">
        <v>135</v>
      </c>
      <c r="BE99" s="139">
        <f>IF(N99="základní",J99,0)</f>
        <v>0</v>
      </c>
      <c r="BF99" s="139">
        <f>IF(N99="snížená",J99,0)</f>
        <v>0</v>
      </c>
      <c r="BG99" s="139">
        <f>IF(N99="zákl. přenesená",J99,0)</f>
        <v>0</v>
      </c>
      <c r="BH99" s="139">
        <f>IF(N99="sníž. přenesená",J99,0)</f>
        <v>0</v>
      </c>
      <c r="BI99" s="139">
        <f>IF(N99="nulová",J99,0)</f>
        <v>0</v>
      </c>
      <c r="BJ99" s="17" t="s">
        <v>80</v>
      </c>
      <c r="BK99" s="139">
        <f>ROUND(I99*H99,2)</f>
        <v>0</v>
      </c>
      <c r="BL99" s="17" t="s">
        <v>143</v>
      </c>
      <c r="BM99" s="138" t="s">
        <v>143</v>
      </c>
    </row>
    <row r="100" spans="2:65" s="12" customFormat="1">
      <c r="B100" s="144"/>
      <c r="D100" s="145" t="s">
        <v>149</v>
      </c>
      <c r="E100" s="146" t="s">
        <v>19</v>
      </c>
      <c r="F100" s="147" t="s">
        <v>449</v>
      </c>
      <c r="H100" s="146" t="s">
        <v>19</v>
      </c>
      <c r="I100" s="148"/>
      <c r="L100" s="144"/>
      <c r="M100" s="149"/>
      <c r="T100" s="150"/>
      <c r="AT100" s="146" t="s">
        <v>149</v>
      </c>
      <c r="AU100" s="146" t="s">
        <v>82</v>
      </c>
      <c r="AV100" s="12" t="s">
        <v>80</v>
      </c>
      <c r="AW100" s="12" t="s">
        <v>33</v>
      </c>
      <c r="AX100" s="12" t="s">
        <v>72</v>
      </c>
      <c r="AY100" s="146" t="s">
        <v>135</v>
      </c>
    </row>
    <row r="101" spans="2:65" s="13" customFormat="1">
      <c r="B101" s="151"/>
      <c r="D101" s="145" t="s">
        <v>149</v>
      </c>
      <c r="E101" s="152" t="s">
        <v>19</v>
      </c>
      <c r="F101" s="153" t="s">
        <v>143</v>
      </c>
      <c r="H101" s="154">
        <v>4</v>
      </c>
      <c r="I101" s="155"/>
      <c r="L101" s="151"/>
      <c r="M101" s="156"/>
      <c r="T101" s="157"/>
      <c r="AT101" s="152" t="s">
        <v>149</v>
      </c>
      <c r="AU101" s="152" t="s">
        <v>82</v>
      </c>
      <c r="AV101" s="13" t="s">
        <v>82</v>
      </c>
      <c r="AW101" s="13" t="s">
        <v>33</v>
      </c>
      <c r="AX101" s="13" t="s">
        <v>72</v>
      </c>
      <c r="AY101" s="152" t="s">
        <v>135</v>
      </c>
    </row>
    <row r="102" spans="2:65" s="14" customFormat="1">
      <c r="B102" s="158"/>
      <c r="D102" s="145" t="s">
        <v>149</v>
      </c>
      <c r="E102" s="159" t="s">
        <v>19</v>
      </c>
      <c r="F102" s="160" t="s">
        <v>154</v>
      </c>
      <c r="H102" s="161">
        <v>4</v>
      </c>
      <c r="I102" s="162"/>
      <c r="L102" s="158"/>
      <c r="M102" s="163"/>
      <c r="T102" s="164"/>
      <c r="AT102" s="159" t="s">
        <v>149</v>
      </c>
      <c r="AU102" s="159" t="s">
        <v>82</v>
      </c>
      <c r="AV102" s="14" t="s">
        <v>143</v>
      </c>
      <c r="AW102" s="14" t="s">
        <v>33</v>
      </c>
      <c r="AX102" s="14" t="s">
        <v>80</v>
      </c>
      <c r="AY102" s="159" t="s">
        <v>135</v>
      </c>
    </row>
    <row r="103" spans="2:65" s="11" customFormat="1" ht="22.75" customHeight="1">
      <c r="B103" s="115"/>
      <c r="D103" s="116" t="s">
        <v>71</v>
      </c>
      <c r="E103" s="125" t="s">
        <v>397</v>
      </c>
      <c r="F103" s="125" t="s">
        <v>452</v>
      </c>
      <c r="I103" s="118"/>
      <c r="J103" s="126">
        <f>BK103</f>
        <v>0</v>
      </c>
      <c r="L103" s="115"/>
      <c r="M103" s="120"/>
      <c r="P103" s="121">
        <f>SUM(P104:P123)</f>
        <v>0</v>
      </c>
      <c r="R103" s="121">
        <f>SUM(R104:R123)</f>
        <v>0</v>
      </c>
      <c r="T103" s="122">
        <f>SUM(T104:T123)</f>
        <v>0</v>
      </c>
      <c r="AR103" s="116" t="s">
        <v>80</v>
      </c>
      <c r="AT103" s="123" t="s">
        <v>71</v>
      </c>
      <c r="AU103" s="123" t="s">
        <v>80</v>
      </c>
      <c r="AY103" s="116" t="s">
        <v>135</v>
      </c>
      <c r="BK103" s="124">
        <f>SUM(BK104:BK123)</f>
        <v>0</v>
      </c>
    </row>
    <row r="104" spans="2:65" s="1" customFormat="1" ht="24.15" customHeight="1">
      <c r="B104" s="32"/>
      <c r="C104" s="127" t="s">
        <v>136</v>
      </c>
      <c r="D104" s="127" t="s">
        <v>138</v>
      </c>
      <c r="E104" s="128" t="s">
        <v>453</v>
      </c>
      <c r="F104" s="129" t="s">
        <v>454</v>
      </c>
      <c r="G104" s="130" t="s">
        <v>396</v>
      </c>
      <c r="H104" s="131">
        <v>5</v>
      </c>
      <c r="I104" s="132"/>
      <c r="J104" s="133">
        <f>ROUND(I104*H104,2)</f>
        <v>0</v>
      </c>
      <c r="K104" s="129" t="s">
        <v>448</v>
      </c>
      <c r="L104" s="32"/>
      <c r="M104" s="134" t="s">
        <v>19</v>
      </c>
      <c r="N104" s="135" t="s">
        <v>43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143</v>
      </c>
      <c r="AT104" s="138" t="s">
        <v>138</v>
      </c>
      <c r="AU104" s="138" t="s">
        <v>82</v>
      </c>
      <c r="AY104" s="17" t="s">
        <v>135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80</v>
      </c>
      <c r="BK104" s="139">
        <f>ROUND(I104*H104,2)</f>
        <v>0</v>
      </c>
      <c r="BL104" s="17" t="s">
        <v>143</v>
      </c>
      <c r="BM104" s="138" t="s">
        <v>159</v>
      </c>
    </row>
    <row r="105" spans="2:65" s="12" customFormat="1">
      <c r="B105" s="144"/>
      <c r="D105" s="145" t="s">
        <v>149</v>
      </c>
      <c r="E105" s="146" t="s">
        <v>19</v>
      </c>
      <c r="F105" s="147" t="s">
        <v>455</v>
      </c>
      <c r="H105" s="146" t="s">
        <v>19</v>
      </c>
      <c r="I105" s="148"/>
      <c r="L105" s="144"/>
      <c r="M105" s="149"/>
      <c r="T105" s="150"/>
      <c r="AT105" s="146" t="s">
        <v>149</v>
      </c>
      <c r="AU105" s="146" t="s">
        <v>82</v>
      </c>
      <c r="AV105" s="12" t="s">
        <v>80</v>
      </c>
      <c r="AW105" s="12" t="s">
        <v>33</v>
      </c>
      <c r="AX105" s="12" t="s">
        <v>72</v>
      </c>
      <c r="AY105" s="146" t="s">
        <v>135</v>
      </c>
    </row>
    <row r="106" spans="2:65" s="13" customFormat="1">
      <c r="B106" s="151"/>
      <c r="D106" s="145" t="s">
        <v>149</v>
      </c>
      <c r="E106" s="152" t="s">
        <v>19</v>
      </c>
      <c r="F106" s="153" t="s">
        <v>175</v>
      </c>
      <c r="H106" s="154">
        <v>5</v>
      </c>
      <c r="I106" s="155"/>
      <c r="L106" s="151"/>
      <c r="M106" s="156"/>
      <c r="T106" s="157"/>
      <c r="AT106" s="152" t="s">
        <v>149</v>
      </c>
      <c r="AU106" s="152" t="s">
        <v>82</v>
      </c>
      <c r="AV106" s="13" t="s">
        <v>82</v>
      </c>
      <c r="AW106" s="13" t="s">
        <v>33</v>
      </c>
      <c r="AX106" s="13" t="s">
        <v>72</v>
      </c>
      <c r="AY106" s="152" t="s">
        <v>135</v>
      </c>
    </row>
    <row r="107" spans="2:65" s="14" customFormat="1">
      <c r="B107" s="158"/>
      <c r="D107" s="145" t="s">
        <v>149</v>
      </c>
      <c r="E107" s="159" t="s">
        <v>19</v>
      </c>
      <c r="F107" s="160" t="s">
        <v>154</v>
      </c>
      <c r="H107" s="161">
        <v>5</v>
      </c>
      <c r="I107" s="162"/>
      <c r="L107" s="158"/>
      <c r="M107" s="163"/>
      <c r="T107" s="164"/>
      <c r="AT107" s="159" t="s">
        <v>149</v>
      </c>
      <c r="AU107" s="159" t="s">
        <v>82</v>
      </c>
      <c r="AV107" s="14" t="s">
        <v>143</v>
      </c>
      <c r="AW107" s="14" t="s">
        <v>33</v>
      </c>
      <c r="AX107" s="14" t="s">
        <v>80</v>
      </c>
      <c r="AY107" s="159" t="s">
        <v>135</v>
      </c>
    </row>
    <row r="108" spans="2:65" s="1" customFormat="1" ht="24.15" customHeight="1">
      <c r="B108" s="32"/>
      <c r="C108" s="127" t="s">
        <v>143</v>
      </c>
      <c r="D108" s="127" t="s">
        <v>138</v>
      </c>
      <c r="E108" s="128" t="s">
        <v>456</v>
      </c>
      <c r="F108" s="129" t="s">
        <v>457</v>
      </c>
      <c r="G108" s="130" t="s">
        <v>396</v>
      </c>
      <c r="H108" s="131">
        <v>4</v>
      </c>
      <c r="I108" s="132"/>
      <c r="J108" s="133">
        <f>ROUND(I108*H108,2)</f>
        <v>0</v>
      </c>
      <c r="K108" s="129" t="s">
        <v>448</v>
      </c>
      <c r="L108" s="32"/>
      <c r="M108" s="134" t="s">
        <v>19</v>
      </c>
      <c r="N108" s="135" t="s">
        <v>43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143</v>
      </c>
      <c r="AT108" s="138" t="s">
        <v>138</v>
      </c>
      <c r="AU108" s="138" t="s">
        <v>82</v>
      </c>
      <c r="AY108" s="17" t="s">
        <v>135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80</v>
      </c>
      <c r="BK108" s="139">
        <f>ROUND(I108*H108,2)</f>
        <v>0</v>
      </c>
      <c r="BL108" s="17" t="s">
        <v>143</v>
      </c>
      <c r="BM108" s="138" t="s">
        <v>167</v>
      </c>
    </row>
    <row r="109" spans="2:65" s="12" customFormat="1">
      <c r="B109" s="144"/>
      <c r="D109" s="145" t="s">
        <v>149</v>
      </c>
      <c r="E109" s="146" t="s">
        <v>19</v>
      </c>
      <c r="F109" s="147" t="s">
        <v>455</v>
      </c>
      <c r="H109" s="146" t="s">
        <v>19</v>
      </c>
      <c r="I109" s="148"/>
      <c r="L109" s="144"/>
      <c r="M109" s="149"/>
      <c r="T109" s="150"/>
      <c r="AT109" s="146" t="s">
        <v>149</v>
      </c>
      <c r="AU109" s="146" t="s">
        <v>82</v>
      </c>
      <c r="AV109" s="12" t="s">
        <v>80</v>
      </c>
      <c r="AW109" s="12" t="s">
        <v>33</v>
      </c>
      <c r="AX109" s="12" t="s">
        <v>72</v>
      </c>
      <c r="AY109" s="146" t="s">
        <v>135</v>
      </c>
    </row>
    <row r="110" spans="2:65" s="12" customFormat="1">
      <c r="B110" s="144"/>
      <c r="D110" s="145" t="s">
        <v>149</v>
      </c>
      <c r="E110" s="146" t="s">
        <v>19</v>
      </c>
      <c r="F110" s="147" t="s">
        <v>458</v>
      </c>
      <c r="H110" s="146" t="s">
        <v>19</v>
      </c>
      <c r="I110" s="148"/>
      <c r="L110" s="144"/>
      <c r="M110" s="149"/>
      <c r="T110" s="150"/>
      <c r="AT110" s="146" t="s">
        <v>149</v>
      </c>
      <c r="AU110" s="146" t="s">
        <v>82</v>
      </c>
      <c r="AV110" s="12" t="s">
        <v>80</v>
      </c>
      <c r="AW110" s="12" t="s">
        <v>33</v>
      </c>
      <c r="AX110" s="12" t="s">
        <v>72</v>
      </c>
      <c r="AY110" s="146" t="s">
        <v>135</v>
      </c>
    </row>
    <row r="111" spans="2:65" s="13" customFormat="1">
      <c r="B111" s="151"/>
      <c r="D111" s="145" t="s">
        <v>149</v>
      </c>
      <c r="E111" s="152" t="s">
        <v>19</v>
      </c>
      <c r="F111" s="153" t="s">
        <v>143</v>
      </c>
      <c r="H111" s="154">
        <v>4</v>
      </c>
      <c r="I111" s="155"/>
      <c r="L111" s="151"/>
      <c r="M111" s="156"/>
      <c r="T111" s="157"/>
      <c r="AT111" s="152" t="s">
        <v>149</v>
      </c>
      <c r="AU111" s="152" t="s">
        <v>82</v>
      </c>
      <c r="AV111" s="13" t="s">
        <v>82</v>
      </c>
      <c r="AW111" s="13" t="s">
        <v>33</v>
      </c>
      <c r="AX111" s="13" t="s">
        <v>72</v>
      </c>
      <c r="AY111" s="152" t="s">
        <v>135</v>
      </c>
    </row>
    <row r="112" spans="2:65" s="14" customFormat="1">
      <c r="B112" s="158"/>
      <c r="D112" s="145" t="s">
        <v>149</v>
      </c>
      <c r="E112" s="159" t="s">
        <v>19</v>
      </c>
      <c r="F112" s="160" t="s">
        <v>154</v>
      </c>
      <c r="H112" s="161">
        <v>4</v>
      </c>
      <c r="I112" s="162"/>
      <c r="L112" s="158"/>
      <c r="M112" s="163"/>
      <c r="T112" s="164"/>
      <c r="AT112" s="159" t="s">
        <v>149</v>
      </c>
      <c r="AU112" s="159" t="s">
        <v>82</v>
      </c>
      <c r="AV112" s="14" t="s">
        <v>143</v>
      </c>
      <c r="AW112" s="14" t="s">
        <v>33</v>
      </c>
      <c r="AX112" s="14" t="s">
        <v>80</v>
      </c>
      <c r="AY112" s="159" t="s">
        <v>135</v>
      </c>
    </row>
    <row r="113" spans="2:65" s="1" customFormat="1" ht="16.5" customHeight="1">
      <c r="B113" s="32"/>
      <c r="C113" s="127" t="s">
        <v>175</v>
      </c>
      <c r="D113" s="127" t="s">
        <v>138</v>
      </c>
      <c r="E113" s="128" t="s">
        <v>459</v>
      </c>
      <c r="F113" s="129" t="s">
        <v>460</v>
      </c>
      <c r="G113" s="130" t="s">
        <v>188</v>
      </c>
      <c r="H113" s="131">
        <v>2.2799999999999998</v>
      </c>
      <c r="I113" s="132"/>
      <c r="J113" s="133">
        <f>ROUND(I113*H113,2)</f>
        <v>0</v>
      </c>
      <c r="K113" s="129" t="s">
        <v>448</v>
      </c>
      <c r="L113" s="32"/>
      <c r="M113" s="134" t="s">
        <v>19</v>
      </c>
      <c r="N113" s="135" t="s">
        <v>43</v>
      </c>
      <c r="P113" s="136">
        <f>O113*H113</f>
        <v>0</v>
      </c>
      <c r="Q113" s="136">
        <v>0</v>
      </c>
      <c r="R113" s="136">
        <f>Q113*H113</f>
        <v>0</v>
      </c>
      <c r="S113" s="136">
        <v>0</v>
      </c>
      <c r="T113" s="137">
        <f>S113*H113</f>
        <v>0</v>
      </c>
      <c r="AR113" s="138" t="s">
        <v>143</v>
      </c>
      <c r="AT113" s="138" t="s">
        <v>138</v>
      </c>
      <c r="AU113" s="138" t="s">
        <v>82</v>
      </c>
      <c r="AY113" s="17" t="s">
        <v>135</v>
      </c>
      <c r="BE113" s="139">
        <f>IF(N113="základní",J113,0)</f>
        <v>0</v>
      </c>
      <c r="BF113" s="139">
        <f>IF(N113="snížená",J113,0)</f>
        <v>0</v>
      </c>
      <c r="BG113" s="139">
        <f>IF(N113="zákl. přenesená",J113,0)</f>
        <v>0</v>
      </c>
      <c r="BH113" s="139">
        <f>IF(N113="sníž. přenesená",J113,0)</f>
        <v>0</v>
      </c>
      <c r="BI113" s="139">
        <f>IF(N113="nulová",J113,0)</f>
        <v>0</v>
      </c>
      <c r="BJ113" s="17" t="s">
        <v>80</v>
      </c>
      <c r="BK113" s="139">
        <f>ROUND(I113*H113,2)</f>
        <v>0</v>
      </c>
      <c r="BL113" s="17" t="s">
        <v>143</v>
      </c>
      <c r="BM113" s="138" t="s">
        <v>178</v>
      </c>
    </row>
    <row r="114" spans="2:65" s="1" customFormat="1" ht="16.5" customHeight="1">
      <c r="B114" s="32"/>
      <c r="C114" s="127" t="s">
        <v>159</v>
      </c>
      <c r="D114" s="127" t="s">
        <v>138</v>
      </c>
      <c r="E114" s="128" t="s">
        <v>461</v>
      </c>
      <c r="F114" s="129" t="s">
        <v>462</v>
      </c>
      <c r="G114" s="130" t="s">
        <v>188</v>
      </c>
      <c r="H114" s="131">
        <v>0.12</v>
      </c>
      <c r="I114" s="132"/>
      <c r="J114" s="133">
        <f>ROUND(I114*H114,2)</f>
        <v>0</v>
      </c>
      <c r="K114" s="129" t="s">
        <v>448</v>
      </c>
      <c r="L114" s="32"/>
      <c r="M114" s="134" t="s">
        <v>19</v>
      </c>
      <c r="N114" s="135" t="s">
        <v>43</v>
      </c>
      <c r="P114" s="136">
        <f>O114*H114</f>
        <v>0</v>
      </c>
      <c r="Q114" s="136">
        <v>0</v>
      </c>
      <c r="R114" s="136">
        <f>Q114*H114</f>
        <v>0</v>
      </c>
      <c r="S114" s="136">
        <v>0</v>
      </c>
      <c r="T114" s="137">
        <f>S114*H114</f>
        <v>0</v>
      </c>
      <c r="AR114" s="138" t="s">
        <v>143</v>
      </c>
      <c r="AT114" s="138" t="s">
        <v>138</v>
      </c>
      <c r="AU114" s="138" t="s">
        <v>82</v>
      </c>
      <c r="AY114" s="17" t="s">
        <v>135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80</v>
      </c>
      <c r="BK114" s="139">
        <f>ROUND(I114*H114,2)</f>
        <v>0</v>
      </c>
      <c r="BL114" s="17" t="s">
        <v>143</v>
      </c>
      <c r="BM114" s="138" t="s">
        <v>8</v>
      </c>
    </row>
    <row r="115" spans="2:65" s="12" customFormat="1">
      <c r="B115" s="144"/>
      <c r="D115" s="145" t="s">
        <v>149</v>
      </c>
      <c r="E115" s="146" t="s">
        <v>19</v>
      </c>
      <c r="F115" s="147" t="s">
        <v>463</v>
      </c>
      <c r="H115" s="146" t="s">
        <v>19</v>
      </c>
      <c r="I115" s="148"/>
      <c r="L115" s="144"/>
      <c r="M115" s="149"/>
      <c r="T115" s="150"/>
      <c r="AT115" s="146" t="s">
        <v>149</v>
      </c>
      <c r="AU115" s="146" t="s">
        <v>82</v>
      </c>
      <c r="AV115" s="12" t="s">
        <v>80</v>
      </c>
      <c r="AW115" s="12" t="s">
        <v>33</v>
      </c>
      <c r="AX115" s="12" t="s">
        <v>72</v>
      </c>
      <c r="AY115" s="146" t="s">
        <v>135</v>
      </c>
    </row>
    <row r="116" spans="2:65" s="13" customFormat="1">
      <c r="B116" s="151"/>
      <c r="D116" s="145" t="s">
        <v>149</v>
      </c>
      <c r="E116" s="152" t="s">
        <v>19</v>
      </c>
      <c r="F116" s="153" t="s">
        <v>464</v>
      </c>
      <c r="H116" s="154">
        <v>0.12</v>
      </c>
      <c r="I116" s="155"/>
      <c r="L116" s="151"/>
      <c r="M116" s="156"/>
      <c r="T116" s="157"/>
      <c r="AT116" s="152" t="s">
        <v>149</v>
      </c>
      <c r="AU116" s="152" t="s">
        <v>82</v>
      </c>
      <c r="AV116" s="13" t="s">
        <v>82</v>
      </c>
      <c r="AW116" s="13" t="s">
        <v>33</v>
      </c>
      <c r="AX116" s="13" t="s">
        <v>72</v>
      </c>
      <c r="AY116" s="152" t="s">
        <v>135</v>
      </c>
    </row>
    <row r="117" spans="2:65" s="14" customFormat="1">
      <c r="B117" s="158"/>
      <c r="D117" s="145" t="s">
        <v>149</v>
      </c>
      <c r="E117" s="159" t="s">
        <v>19</v>
      </c>
      <c r="F117" s="160" t="s">
        <v>154</v>
      </c>
      <c r="H117" s="161">
        <v>0.12</v>
      </c>
      <c r="I117" s="162"/>
      <c r="L117" s="158"/>
      <c r="M117" s="163"/>
      <c r="T117" s="164"/>
      <c r="AT117" s="159" t="s">
        <v>149</v>
      </c>
      <c r="AU117" s="159" t="s">
        <v>82</v>
      </c>
      <c r="AV117" s="14" t="s">
        <v>143</v>
      </c>
      <c r="AW117" s="14" t="s">
        <v>33</v>
      </c>
      <c r="AX117" s="14" t="s">
        <v>80</v>
      </c>
      <c r="AY117" s="159" t="s">
        <v>135</v>
      </c>
    </row>
    <row r="118" spans="2:65" s="1" customFormat="1" ht="16.5" customHeight="1">
      <c r="B118" s="32"/>
      <c r="C118" s="127" t="s">
        <v>185</v>
      </c>
      <c r="D118" s="127" t="s">
        <v>138</v>
      </c>
      <c r="E118" s="128" t="s">
        <v>465</v>
      </c>
      <c r="F118" s="129" t="s">
        <v>466</v>
      </c>
      <c r="G118" s="130" t="s">
        <v>188</v>
      </c>
      <c r="H118" s="131">
        <v>0.12</v>
      </c>
      <c r="I118" s="132"/>
      <c r="J118" s="133">
        <f>ROUND(I118*H118,2)</f>
        <v>0</v>
      </c>
      <c r="K118" s="129" t="s">
        <v>448</v>
      </c>
      <c r="L118" s="32"/>
      <c r="M118" s="134" t="s">
        <v>19</v>
      </c>
      <c r="N118" s="135" t="s">
        <v>43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143</v>
      </c>
      <c r="AT118" s="138" t="s">
        <v>138</v>
      </c>
      <c r="AU118" s="138" t="s">
        <v>82</v>
      </c>
      <c r="AY118" s="17" t="s">
        <v>135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80</v>
      </c>
      <c r="BK118" s="139">
        <f>ROUND(I118*H118,2)</f>
        <v>0</v>
      </c>
      <c r="BL118" s="17" t="s">
        <v>143</v>
      </c>
      <c r="BM118" s="138" t="s">
        <v>189</v>
      </c>
    </row>
    <row r="119" spans="2:65" s="1" customFormat="1" ht="21.75" customHeight="1">
      <c r="B119" s="32"/>
      <c r="C119" s="127" t="s">
        <v>167</v>
      </c>
      <c r="D119" s="127" t="s">
        <v>138</v>
      </c>
      <c r="E119" s="128" t="s">
        <v>467</v>
      </c>
      <c r="F119" s="129" t="s">
        <v>468</v>
      </c>
      <c r="G119" s="130" t="s">
        <v>188</v>
      </c>
      <c r="H119" s="131">
        <v>0.12</v>
      </c>
      <c r="I119" s="132"/>
      <c r="J119" s="133">
        <f>ROUND(I119*H119,2)</f>
        <v>0</v>
      </c>
      <c r="K119" s="129" t="s">
        <v>448</v>
      </c>
      <c r="L119" s="32"/>
      <c r="M119" s="134" t="s">
        <v>19</v>
      </c>
      <c r="N119" s="135" t="s">
        <v>43</v>
      </c>
      <c r="P119" s="136">
        <f>O119*H119</f>
        <v>0</v>
      </c>
      <c r="Q119" s="136">
        <v>0</v>
      </c>
      <c r="R119" s="136">
        <f>Q119*H119</f>
        <v>0</v>
      </c>
      <c r="S119" s="136">
        <v>0</v>
      </c>
      <c r="T119" s="137">
        <f>S119*H119</f>
        <v>0</v>
      </c>
      <c r="AR119" s="138" t="s">
        <v>143</v>
      </c>
      <c r="AT119" s="138" t="s">
        <v>138</v>
      </c>
      <c r="AU119" s="138" t="s">
        <v>82</v>
      </c>
      <c r="AY119" s="17" t="s">
        <v>135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80</v>
      </c>
      <c r="BK119" s="139">
        <f>ROUND(I119*H119,2)</f>
        <v>0</v>
      </c>
      <c r="BL119" s="17" t="s">
        <v>143</v>
      </c>
      <c r="BM119" s="138" t="s">
        <v>193</v>
      </c>
    </row>
    <row r="120" spans="2:65" s="1" customFormat="1" ht="16.5" customHeight="1">
      <c r="B120" s="32"/>
      <c r="C120" s="127" t="s">
        <v>173</v>
      </c>
      <c r="D120" s="127" t="s">
        <v>138</v>
      </c>
      <c r="E120" s="128" t="s">
        <v>469</v>
      </c>
      <c r="F120" s="129" t="s">
        <v>470</v>
      </c>
      <c r="G120" s="130" t="s">
        <v>188</v>
      </c>
      <c r="H120" s="131">
        <v>0.12</v>
      </c>
      <c r="I120" s="132"/>
      <c r="J120" s="133">
        <f>ROUND(I120*H120,2)</f>
        <v>0</v>
      </c>
      <c r="K120" s="129" t="s">
        <v>448</v>
      </c>
      <c r="L120" s="32"/>
      <c r="M120" s="134" t="s">
        <v>19</v>
      </c>
      <c r="N120" s="135" t="s">
        <v>43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143</v>
      </c>
      <c r="AT120" s="138" t="s">
        <v>138</v>
      </c>
      <c r="AU120" s="138" t="s">
        <v>82</v>
      </c>
      <c r="AY120" s="17" t="s">
        <v>135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80</v>
      </c>
      <c r="BK120" s="139">
        <f>ROUND(I120*H120,2)</f>
        <v>0</v>
      </c>
      <c r="BL120" s="17" t="s">
        <v>143</v>
      </c>
      <c r="BM120" s="138" t="s">
        <v>197</v>
      </c>
    </row>
    <row r="121" spans="2:65" s="12" customFormat="1">
      <c r="B121" s="144"/>
      <c r="D121" s="145" t="s">
        <v>149</v>
      </c>
      <c r="E121" s="146" t="s">
        <v>19</v>
      </c>
      <c r="F121" s="147" t="s">
        <v>471</v>
      </c>
      <c r="H121" s="146" t="s">
        <v>19</v>
      </c>
      <c r="I121" s="148"/>
      <c r="L121" s="144"/>
      <c r="M121" s="149"/>
      <c r="T121" s="150"/>
      <c r="AT121" s="146" t="s">
        <v>149</v>
      </c>
      <c r="AU121" s="146" t="s">
        <v>82</v>
      </c>
      <c r="AV121" s="12" t="s">
        <v>80</v>
      </c>
      <c r="AW121" s="12" t="s">
        <v>33</v>
      </c>
      <c r="AX121" s="12" t="s">
        <v>72</v>
      </c>
      <c r="AY121" s="146" t="s">
        <v>135</v>
      </c>
    </row>
    <row r="122" spans="2:65" s="13" customFormat="1">
      <c r="B122" s="151"/>
      <c r="D122" s="145" t="s">
        <v>149</v>
      </c>
      <c r="E122" s="152" t="s">
        <v>19</v>
      </c>
      <c r="F122" s="153" t="s">
        <v>464</v>
      </c>
      <c r="H122" s="154">
        <v>0.12</v>
      </c>
      <c r="I122" s="155"/>
      <c r="L122" s="151"/>
      <c r="M122" s="156"/>
      <c r="T122" s="157"/>
      <c r="AT122" s="152" t="s">
        <v>149</v>
      </c>
      <c r="AU122" s="152" t="s">
        <v>82</v>
      </c>
      <c r="AV122" s="13" t="s">
        <v>82</v>
      </c>
      <c r="AW122" s="13" t="s">
        <v>33</v>
      </c>
      <c r="AX122" s="13" t="s">
        <v>72</v>
      </c>
      <c r="AY122" s="152" t="s">
        <v>135</v>
      </c>
    </row>
    <row r="123" spans="2:65" s="14" customFormat="1">
      <c r="B123" s="158"/>
      <c r="D123" s="145" t="s">
        <v>149</v>
      </c>
      <c r="E123" s="159" t="s">
        <v>19</v>
      </c>
      <c r="F123" s="160" t="s">
        <v>154</v>
      </c>
      <c r="H123" s="161">
        <v>0.12</v>
      </c>
      <c r="I123" s="162"/>
      <c r="L123" s="158"/>
      <c r="M123" s="163"/>
      <c r="T123" s="164"/>
      <c r="AT123" s="159" t="s">
        <v>149</v>
      </c>
      <c r="AU123" s="159" t="s">
        <v>82</v>
      </c>
      <c r="AV123" s="14" t="s">
        <v>143</v>
      </c>
      <c r="AW123" s="14" t="s">
        <v>33</v>
      </c>
      <c r="AX123" s="14" t="s">
        <v>80</v>
      </c>
      <c r="AY123" s="159" t="s">
        <v>135</v>
      </c>
    </row>
    <row r="124" spans="2:65" s="11" customFormat="1" ht="22.75" customHeight="1">
      <c r="B124" s="115"/>
      <c r="D124" s="116" t="s">
        <v>71</v>
      </c>
      <c r="E124" s="125" t="s">
        <v>472</v>
      </c>
      <c r="F124" s="125" t="s">
        <v>473</v>
      </c>
      <c r="I124" s="118"/>
      <c r="J124" s="126">
        <f>BK124</f>
        <v>0</v>
      </c>
      <c r="L124" s="115"/>
      <c r="M124" s="120"/>
      <c r="P124" s="121">
        <f>SUM(P125:P130)</f>
        <v>0</v>
      </c>
      <c r="R124" s="121">
        <f>SUM(R125:R130)</f>
        <v>0</v>
      </c>
      <c r="T124" s="122">
        <f>SUM(T125:T130)</f>
        <v>0</v>
      </c>
      <c r="AR124" s="116" t="s">
        <v>80</v>
      </c>
      <c r="AT124" s="123" t="s">
        <v>71</v>
      </c>
      <c r="AU124" s="123" t="s">
        <v>80</v>
      </c>
      <c r="AY124" s="116" t="s">
        <v>135</v>
      </c>
      <c r="BK124" s="124">
        <f>SUM(BK125:BK130)</f>
        <v>0</v>
      </c>
    </row>
    <row r="125" spans="2:65" s="1" customFormat="1" ht="16.5" customHeight="1">
      <c r="B125" s="32"/>
      <c r="C125" s="127" t="s">
        <v>178</v>
      </c>
      <c r="D125" s="127" t="s">
        <v>138</v>
      </c>
      <c r="E125" s="128" t="s">
        <v>474</v>
      </c>
      <c r="F125" s="129" t="s">
        <v>475</v>
      </c>
      <c r="G125" s="130" t="s">
        <v>222</v>
      </c>
      <c r="H125" s="131">
        <v>8</v>
      </c>
      <c r="I125" s="132"/>
      <c r="J125" s="133">
        <f t="shared" ref="J125:J130" si="0">ROUND(I125*H125,2)</f>
        <v>0</v>
      </c>
      <c r="K125" s="129" t="s">
        <v>476</v>
      </c>
      <c r="L125" s="32"/>
      <c r="M125" s="134" t="s">
        <v>19</v>
      </c>
      <c r="N125" s="135" t="s">
        <v>43</v>
      </c>
      <c r="P125" s="136">
        <f t="shared" ref="P125:P130" si="1">O125*H125</f>
        <v>0</v>
      </c>
      <c r="Q125" s="136">
        <v>0</v>
      </c>
      <c r="R125" s="136">
        <f t="shared" ref="R125:R130" si="2">Q125*H125</f>
        <v>0</v>
      </c>
      <c r="S125" s="136">
        <v>0</v>
      </c>
      <c r="T125" s="137">
        <f t="shared" ref="T125:T130" si="3">S125*H125</f>
        <v>0</v>
      </c>
      <c r="AR125" s="138" t="s">
        <v>143</v>
      </c>
      <c r="AT125" s="138" t="s">
        <v>138</v>
      </c>
      <c r="AU125" s="138" t="s">
        <v>82</v>
      </c>
      <c r="AY125" s="17" t="s">
        <v>135</v>
      </c>
      <c r="BE125" s="139">
        <f t="shared" ref="BE125:BE130" si="4">IF(N125="základní",J125,0)</f>
        <v>0</v>
      </c>
      <c r="BF125" s="139">
        <f t="shared" ref="BF125:BF130" si="5">IF(N125="snížená",J125,0)</f>
        <v>0</v>
      </c>
      <c r="BG125" s="139">
        <f t="shared" ref="BG125:BG130" si="6">IF(N125="zákl. přenesená",J125,0)</f>
        <v>0</v>
      </c>
      <c r="BH125" s="139">
        <f t="shared" ref="BH125:BH130" si="7">IF(N125="sníž. přenesená",J125,0)</f>
        <v>0</v>
      </c>
      <c r="BI125" s="139">
        <f t="shared" ref="BI125:BI130" si="8">IF(N125="nulová",J125,0)</f>
        <v>0</v>
      </c>
      <c r="BJ125" s="17" t="s">
        <v>80</v>
      </c>
      <c r="BK125" s="139">
        <f t="shared" ref="BK125:BK130" si="9">ROUND(I125*H125,2)</f>
        <v>0</v>
      </c>
      <c r="BL125" s="17" t="s">
        <v>143</v>
      </c>
      <c r="BM125" s="138" t="s">
        <v>387</v>
      </c>
    </row>
    <row r="126" spans="2:65" s="1" customFormat="1" ht="16.5" customHeight="1">
      <c r="B126" s="32"/>
      <c r="C126" s="127" t="s">
        <v>204</v>
      </c>
      <c r="D126" s="127" t="s">
        <v>138</v>
      </c>
      <c r="E126" s="128" t="s">
        <v>477</v>
      </c>
      <c r="F126" s="129" t="s">
        <v>478</v>
      </c>
      <c r="G126" s="130" t="s">
        <v>222</v>
      </c>
      <c r="H126" s="131">
        <v>8</v>
      </c>
      <c r="I126" s="132"/>
      <c r="J126" s="133">
        <f t="shared" si="0"/>
        <v>0</v>
      </c>
      <c r="K126" s="129" t="s">
        <v>476</v>
      </c>
      <c r="L126" s="32"/>
      <c r="M126" s="134" t="s">
        <v>19</v>
      </c>
      <c r="N126" s="135" t="s">
        <v>43</v>
      </c>
      <c r="P126" s="136">
        <f t="shared" si="1"/>
        <v>0</v>
      </c>
      <c r="Q126" s="136">
        <v>0</v>
      </c>
      <c r="R126" s="136">
        <f t="shared" si="2"/>
        <v>0</v>
      </c>
      <c r="S126" s="136">
        <v>0</v>
      </c>
      <c r="T126" s="137">
        <f t="shared" si="3"/>
        <v>0</v>
      </c>
      <c r="AR126" s="138" t="s">
        <v>143</v>
      </c>
      <c r="AT126" s="138" t="s">
        <v>138</v>
      </c>
      <c r="AU126" s="138" t="s">
        <v>82</v>
      </c>
      <c r="AY126" s="17" t="s">
        <v>135</v>
      </c>
      <c r="BE126" s="139">
        <f t="shared" si="4"/>
        <v>0</v>
      </c>
      <c r="BF126" s="139">
        <f t="shared" si="5"/>
        <v>0</v>
      </c>
      <c r="BG126" s="139">
        <f t="shared" si="6"/>
        <v>0</v>
      </c>
      <c r="BH126" s="139">
        <f t="shared" si="7"/>
        <v>0</v>
      </c>
      <c r="BI126" s="139">
        <f t="shared" si="8"/>
        <v>0</v>
      </c>
      <c r="BJ126" s="17" t="s">
        <v>80</v>
      </c>
      <c r="BK126" s="139">
        <f t="shared" si="9"/>
        <v>0</v>
      </c>
      <c r="BL126" s="17" t="s">
        <v>143</v>
      </c>
      <c r="BM126" s="138" t="s">
        <v>392</v>
      </c>
    </row>
    <row r="127" spans="2:65" s="1" customFormat="1" ht="16.5" customHeight="1">
      <c r="B127" s="32"/>
      <c r="C127" s="127" t="s">
        <v>8</v>
      </c>
      <c r="D127" s="127" t="s">
        <v>138</v>
      </c>
      <c r="E127" s="128" t="s">
        <v>479</v>
      </c>
      <c r="F127" s="129" t="s">
        <v>480</v>
      </c>
      <c r="G127" s="130" t="s">
        <v>222</v>
      </c>
      <c r="H127" s="131">
        <v>4</v>
      </c>
      <c r="I127" s="132"/>
      <c r="J127" s="133">
        <f t="shared" si="0"/>
        <v>0</v>
      </c>
      <c r="K127" s="129" t="s">
        <v>476</v>
      </c>
      <c r="L127" s="32"/>
      <c r="M127" s="134" t="s">
        <v>19</v>
      </c>
      <c r="N127" s="135" t="s">
        <v>43</v>
      </c>
      <c r="P127" s="136">
        <f t="shared" si="1"/>
        <v>0</v>
      </c>
      <c r="Q127" s="136">
        <v>0</v>
      </c>
      <c r="R127" s="136">
        <f t="shared" si="2"/>
        <v>0</v>
      </c>
      <c r="S127" s="136">
        <v>0</v>
      </c>
      <c r="T127" s="137">
        <f t="shared" si="3"/>
        <v>0</v>
      </c>
      <c r="AR127" s="138" t="s">
        <v>143</v>
      </c>
      <c r="AT127" s="138" t="s">
        <v>138</v>
      </c>
      <c r="AU127" s="138" t="s">
        <v>82</v>
      </c>
      <c r="AY127" s="17" t="s">
        <v>135</v>
      </c>
      <c r="BE127" s="139">
        <f t="shared" si="4"/>
        <v>0</v>
      </c>
      <c r="BF127" s="139">
        <f t="shared" si="5"/>
        <v>0</v>
      </c>
      <c r="BG127" s="139">
        <f t="shared" si="6"/>
        <v>0</v>
      </c>
      <c r="BH127" s="139">
        <f t="shared" si="7"/>
        <v>0</v>
      </c>
      <c r="BI127" s="139">
        <f t="shared" si="8"/>
        <v>0</v>
      </c>
      <c r="BJ127" s="17" t="s">
        <v>80</v>
      </c>
      <c r="BK127" s="139">
        <f t="shared" si="9"/>
        <v>0</v>
      </c>
      <c r="BL127" s="17" t="s">
        <v>143</v>
      </c>
      <c r="BM127" s="138" t="s">
        <v>397</v>
      </c>
    </row>
    <row r="128" spans="2:65" s="1" customFormat="1" ht="16.5" customHeight="1">
      <c r="B128" s="32"/>
      <c r="C128" s="127" t="s">
        <v>219</v>
      </c>
      <c r="D128" s="127" t="s">
        <v>138</v>
      </c>
      <c r="E128" s="128" t="s">
        <v>481</v>
      </c>
      <c r="F128" s="129" t="s">
        <v>482</v>
      </c>
      <c r="G128" s="130" t="s">
        <v>222</v>
      </c>
      <c r="H128" s="131">
        <v>4</v>
      </c>
      <c r="I128" s="132"/>
      <c r="J128" s="133">
        <f t="shared" si="0"/>
        <v>0</v>
      </c>
      <c r="K128" s="129" t="s">
        <v>476</v>
      </c>
      <c r="L128" s="32"/>
      <c r="M128" s="134" t="s">
        <v>19</v>
      </c>
      <c r="N128" s="135" t="s">
        <v>43</v>
      </c>
      <c r="P128" s="136">
        <f t="shared" si="1"/>
        <v>0</v>
      </c>
      <c r="Q128" s="136">
        <v>0</v>
      </c>
      <c r="R128" s="136">
        <f t="shared" si="2"/>
        <v>0</v>
      </c>
      <c r="S128" s="136">
        <v>0</v>
      </c>
      <c r="T128" s="137">
        <f t="shared" si="3"/>
        <v>0</v>
      </c>
      <c r="AR128" s="138" t="s">
        <v>143</v>
      </c>
      <c r="AT128" s="138" t="s">
        <v>138</v>
      </c>
      <c r="AU128" s="138" t="s">
        <v>82</v>
      </c>
      <c r="AY128" s="17" t="s">
        <v>135</v>
      </c>
      <c r="BE128" s="139">
        <f t="shared" si="4"/>
        <v>0</v>
      </c>
      <c r="BF128" s="139">
        <f t="shared" si="5"/>
        <v>0</v>
      </c>
      <c r="BG128" s="139">
        <f t="shared" si="6"/>
        <v>0</v>
      </c>
      <c r="BH128" s="139">
        <f t="shared" si="7"/>
        <v>0</v>
      </c>
      <c r="BI128" s="139">
        <f t="shared" si="8"/>
        <v>0</v>
      </c>
      <c r="BJ128" s="17" t="s">
        <v>80</v>
      </c>
      <c r="BK128" s="139">
        <f t="shared" si="9"/>
        <v>0</v>
      </c>
      <c r="BL128" s="17" t="s">
        <v>143</v>
      </c>
      <c r="BM128" s="138" t="s">
        <v>402</v>
      </c>
    </row>
    <row r="129" spans="2:65" s="1" customFormat="1" ht="16.5" customHeight="1">
      <c r="B129" s="32"/>
      <c r="C129" s="127" t="s">
        <v>189</v>
      </c>
      <c r="D129" s="127" t="s">
        <v>138</v>
      </c>
      <c r="E129" s="128" t="s">
        <v>483</v>
      </c>
      <c r="F129" s="129" t="s">
        <v>484</v>
      </c>
      <c r="G129" s="130" t="s">
        <v>485</v>
      </c>
      <c r="H129" s="131">
        <v>35</v>
      </c>
      <c r="I129" s="132"/>
      <c r="J129" s="133">
        <f t="shared" si="0"/>
        <v>0</v>
      </c>
      <c r="K129" s="129" t="s">
        <v>476</v>
      </c>
      <c r="L129" s="32"/>
      <c r="M129" s="134" t="s">
        <v>19</v>
      </c>
      <c r="N129" s="135" t="s">
        <v>43</v>
      </c>
      <c r="P129" s="136">
        <f t="shared" si="1"/>
        <v>0</v>
      </c>
      <c r="Q129" s="136">
        <v>0</v>
      </c>
      <c r="R129" s="136">
        <f t="shared" si="2"/>
        <v>0</v>
      </c>
      <c r="S129" s="136">
        <v>0</v>
      </c>
      <c r="T129" s="137">
        <f t="shared" si="3"/>
        <v>0</v>
      </c>
      <c r="AR129" s="138" t="s">
        <v>143</v>
      </c>
      <c r="AT129" s="138" t="s">
        <v>138</v>
      </c>
      <c r="AU129" s="138" t="s">
        <v>82</v>
      </c>
      <c r="AY129" s="17" t="s">
        <v>135</v>
      </c>
      <c r="BE129" s="139">
        <f t="shared" si="4"/>
        <v>0</v>
      </c>
      <c r="BF129" s="139">
        <f t="shared" si="5"/>
        <v>0</v>
      </c>
      <c r="BG129" s="139">
        <f t="shared" si="6"/>
        <v>0</v>
      </c>
      <c r="BH129" s="139">
        <f t="shared" si="7"/>
        <v>0</v>
      </c>
      <c r="BI129" s="139">
        <f t="shared" si="8"/>
        <v>0</v>
      </c>
      <c r="BJ129" s="17" t="s">
        <v>80</v>
      </c>
      <c r="BK129" s="139">
        <f t="shared" si="9"/>
        <v>0</v>
      </c>
      <c r="BL129" s="17" t="s">
        <v>143</v>
      </c>
      <c r="BM129" s="138" t="s">
        <v>406</v>
      </c>
    </row>
    <row r="130" spans="2:65" s="1" customFormat="1" ht="16.5" customHeight="1">
      <c r="B130" s="32"/>
      <c r="C130" s="127" t="s">
        <v>226</v>
      </c>
      <c r="D130" s="127" t="s">
        <v>138</v>
      </c>
      <c r="E130" s="128" t="s">
        <v>486</v>
      </c>
      <c r="F130" s="129" t="s">
        <v>487</v>
      </c>
      <c r="G130" s="130" t="s">
        <v>222</v>
      </c>
      <c r="H130" s="131">
        <v>2</v>
      </c>
      <c r="I130" s="132"/>
      <c r="J130" s="133">
        <f t="shared" si="0"/>
        <v>0</v>
      </c>
      <c r="K130" s="129" t="s">
        <v>476</v>
      </c>
      <c r="L130" s="32"/>
      <c r="M130" s="134" t="s">
        <v>19</v>
      </c>
      <c r="N130" s="135" t="s">
        <v>43</v>
      </c>
      <c r="P130" s="136">
        <f t="shared" si="1"/>
        <v>0</v>
      </c>
      <c r="Q130" s="136">
        <v>0</v>
      </c>
      <c r="R130" s="136">
        <f t="shared" si="2"/>
        <v>0</v>
      </c>
      <c r="S130" s="136">
        <v>0</v>
      </c>
      <c r="T130" s="137">
        <f t="shared" si="3"/>
        <v>0</v>
      </c>
      <c r="AR130" s="138" t="s">
        <v>143</v>
      </c>
      <c r="AT130" s="138" t="s">
        <v>138</v>
      </c>
      <c r="AU130" s="138" t="s">
        <v>82</v>
      </c>
      <c r="AY130" s="17" t="s">
        <v>135</v>
      </c>
      <c r="BE130" s="139">
        <f t="shared" si="4"/>
        <v>0</v>
      </c>
      <c r="BF130" s="139">
        <f t="shared" si="5"/>
        <v>0</v>
      </c>
      <c r="BG130" s="139">
        <f t="shared" si="6"/>
        <v>0</v>
      </c>
      <c r="BH130" s="139">
        <f t="shared" si="7"/>
        <v>0</v>
      </c>
      <c r="BI130" s="139">
        <f t="shared" si="8"/>
        <v>0</v>
      </c>
      <c r="BJ130" s="17" t="s">
        <v>80</v>
      </c>
      <c r="BK130" s="139">
        <f t="shared" si="9"/>
        <v>0</v>
      </c>
      <c r="BL130" s="17" t="s">
        <v>143</v>
      </c>
      <c r="BM130" s="138" t="s">
        <v>411</v>
      </c>
    </row>
    <row r="131" spans="2:65" s="11" customFormat="1" ht="22.75" customHeight="1">
      <c r="B131" s="115"/>
      <c r="D131" s="116" t="s">
        <v>71</v>
      </c>
      <c r="E131" s="125" t="s">
        <v>488</v>
      </c>
      <c r="F131" s="125" t="s">
        <v>489</v>
      </c>
      <c r="I131" s="118"/>
      <c r="J131" s="126">
        <f>BK131</f>
        <v>0</v>
      </c>
      <c r="L131" s="115"/>
      <c r="M131" s="120"/>
      <c r="P131" s="121">
        <f>SUM(P132:P135)</f>
        <v>0</v>
      </c>
      <c r="R131" s="121">
        <f>SUM(R132:R135)</f>
        <v>0</v>
      </c>
      <c r="T131" s="122">
        <f>SUM(T132:T135)</f>
        <v>0</v>
      </c>
      <c r="AR131" s="116" t="s">
        <v>80</v>
      </c>
      <c r="AT131" s="123" t="s">
        <v>71</v>
      </c>
      <c r="AU131" s="123" t="s">
        <v>80</v>
      </c>
      <c r="AY131" s="116" t="s">
        <v>135</v>
      </c>
      <c r="BK131" s="124">
        <f>SUM(BK132:BK135)</f>
        <v>0</v>
      </c>
    </row>
    <row r="132" spans="2:65" s="1" customFormat="1" ht="16.5" customHeight="1">
      <c r="B132" s="32"/>
      <c r="C132" s="127" t="s">
        <v>193</v>
      </c>
      <c r="D132" s="127" t="s">
        <v>138</v>
      </c>
      <c r="E132" s="128" t="s">
        <v>490</v>
      </c>
      <c r="F132" s="129" t="s">
        <v>491</v>
      </c>
      <c r="G132" s="130" t="s">
        <v>188</v>
      </c>
      <c r="H132" s="131">
        <v>0.2</v>
      </c>
      <c r="I132" s="132"/>
      <c r="J132" s="133">
        <f>ROUND(I132*H132,2)</f>
        <v>0</v>
      </c>
      <c r="K132" s="129" t="s">
        <v>448</v>
      </c>
      <c r="L132" s="32"/>
      <c r="M132" s="134" t="s">
        <v>19</v>
      </c>
      <c r="N132" s="135" t="s">
        <v>43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143</v>
      </c>
      <c r="AT132" s="138" t="s">
        <v>138</v>
      </c>
      <c r="AU132" s="138" t="s">
        <v>82</v>
      </c>
      <c r="AY132" s="17" t="s">
        <v>135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80</v>
      </c>
      <c r="BK132" s="139">
        <f>ROUND(I132*H132,2)</f>
        <v>0</v>
      </c>
      <c r="BL132" s="17" t="s">
        <v>143</v>
      </c>
      <c r="BM132" s="138" t="s">
        <v>415</v>
      </c>
    </row>
    <row r="133" spans="2:65" s="12" customFormat="1">
      <c r="B133" s="144"/>
      <c r="D133" s="145" t="s">
        <v>149</v>
      </c>
      <c r="E133" s="146" t="s">
        <v>19</v>
      </c>
      <c r="F133" s="147" t="s">
        <v>492</v>
      </c>
      <c r="H133" s="146" t="s">
        <v>19</v>
      </c>
      <c r="I133" s="148"/>
      <c r="L133" s="144"/>
      <c r="M133" s="149"/>
      <c r="T133" s="150"/>
      <c r="AT133" s="146" t="s">
        <v>149</v>
      </c>
      <c r="AU133" s="146" t="s">
        <v>82</v>
      </c>
      <c r="AV133" s="12" t="s">
        <v>80</v>
      </c>
      <c r="AW133" s="12" t="s">
        <v>33</v>
      </c>
      <c r="AX133" s="12" t="s">
        <v>72</v>
      </c>
      <c r="AY133" s="146" t="s">
        <v>135</v>
      </c>
    </row>
    <row r="134" spans="2:65" s="13" customFormat="1">
      <c r="B134" s="151"/>
      <c r="D134" s="145" t="s">
        <v>149</v>
      </c>
      <c r="E134" s="152" t="s">
        <v>19</v>
      </c>
      <c r="F134" s="153" t="s">
        <v>493</v>
      </c>
      <c r="H134" s="154">
        <v>0.2</v>
      </c>
      <c r="I134" s="155"/>
      <c r="L134" s="151"/>
      <c r="M134" s="156"/>
      <c r="T134" s="157"/>
      <c r="AT134" s="152" t="s">
        <v>149</v>
      </c>
      <c r="AU134" s="152" t="s">
        <v>82</v>
      </c>
      <c r="AV134" s="13" t="s">
        <v>82</v>
      </c>
      <c r="AW134" s="13" t="s">
        <v>33</v>
      </c>
      <c r="AX134" s="13" t="s">
        <v>72</v>
      </c>
      <c r="AY134" s="152" t="s">
        <v>135</v>
      </c>
    </row>
    <row r="135" spans="2:65" s="14" customFormat="1">
      <c r="B135" s="158"/>
      <c r="D135" s="145" t="s">
        <v>149</v>
      </c>
      <c r="E135" s="159" t="s">
        <v>19</v>
      </c>
      <c r="F135" s="160" t="s">
        <v>154</v>
      </c>
      <c r="H135" s="161">
        <v>0.2</v>
      </c>
      <c r="I135" s="162"/>
      <c r="L135" s="158"/>
      <c r="M135" s="163"/>
      <c r="T135" s="164"/>
      <c r="AT135" s="159" t="s">
        <v>149</v>
      </c>
      <c r="AU135" s="159" t="s">
        <v>82</v>
      </c>
      <c r="AV135" s="14" t="s">
        <v>143</v>
      </c>
      <c r="AW135" s="14" t="s">
        <v>33</v>
      </c>
      <c r="AX135" s="14" t="s">
        <v>80</v>
      </c>
      <c r="AY135" s="159" t="s">
        <v>135</v>
      </c>
    </row>
    <row r="136" spans="2:65" s="11" customFormat="1" ht="25.9" customHeight="1">
      <c r="B136" s="115"/>
      <c r="D136" s="116" t="s">
        <v>71</v>
      </c>
      <c r="E136" s="117" t="s">
        <v>215</v>
      </c>
      <c r="F136" s="117" t="s">
        <v>216</v>
      </c>
      <c r="I136" s="118"/>
      <c r="J136" s="119">
        <f>BK136</f>
        <v>0</v>
      </c>
      <c r="L136" s="115"/>
      <c r="M136" s="120"/>
      <c r="P136" s="121">
        <f>P137+P152+P164+P199+P206+P211</f>
        <v>0</v>
      </c>
      <c r="R136" s="121">
        <f>R137+R152+R164+R199+R206+R211</f>
        <v>0</v>
      </c>
      <c r="T136" s="122">
        <f>T137+T152+T164+T199+T206+T211</f>
        <v>0</v>
      </c>
      <c r="AR136" s="116" t="s">
        <v>82</v>
      </c>
      <c r="AT136" s="123" t="s">
        <v>71</v>
      </c>
      <c r="AU136" s="123" t="s">
        <v>72</v>
      </c>
      <c r="AY136" s="116" t="s">
        <v>135</v>
      </c>
      <c r="BK136" s="124">
        <f>BK137+BK152+BK164+BK199+BK206+BK211</f>
        <v>0</v>
      </c>
    </row>
    <row r="137" spans="2:65" s="11" customFormat="1" ht="22.75" customHeight="1">
      <c r="B137" s="115"/>
      <c r="D137" s="116" t="s">
        <v>71</v>
      </c>
      <c r="E137" s="125" t="s">
        <v>494</v>
      </c>
      <c r="F137" s="125" t="s">
        <v>495</v>
      </c>
      <c r="I137" s="118"/>
      <c r="J137" s="126">
        <f>BK137</f>
        <v>0</v>
      </c>
      <c r="L137" s="115"/>
      <c r="M137" s="120"/>
      <c r="P137" s="121">
        <f>SUM(P138:P151)</f>
        <v>0</v>
      </c>
      <c r="R137" s="121">
        <f>SUM(R138:R151)</f>
        <v>0</v>
      </c>
      <c r="T137" s="122">
        <f>SUM(T138:T151)</f>
        <v>0</v>
      </c>
      <c r="AR137" s="116" t="s">
        <v>82</v>
      </c>
      <c r="AT137" s="123" t="s">
        <v>71</v>
      </c>
      <c r="AU137" s="123" t="s">
        <v>80</v>
      </c>
      <c r="AY137" s="116" t="s">
        <v>135</v>
      </c>
      <c r="BK137" s="124">
        <f>SUM(BK138:BK151)</f>
        <v>0</v>
      </c>
    </row>
    <row r="138" spans="2:65" s="1" customFormat="1" ht="16.5" customHeight="1">
      <c r="B138" s="32"/>
      <c r="C138" s="127" t="s">
        <v>231</v>
      </c>
      <c r="D138" s="127" t="s">
        <v>138</v>
      </c>
      <c r="E138" s="128" t="s">
        <v>496</v>
      </c>
      <c r="F138" s="129" t="s">
        <v>497</v>
      </c>
      <c r="G138" s="130" t="s">
        <v>141</v>
      </c>
      <c r="H138" s="131">
        <v>13</v>
      </c>
      <c r="I138" s="132"/>
      <c r="J138" s="133">
        <f>ROUND(I138*H138,2)</f>
        <v>0</v>
      </c>
      <c r="K138" s="129" t="s">
        <v>448</v>
      </c>
      <c r="L138" s="32"/>
      <c r="M138" s="134" t="s">
        <v>19</v>
      </c>
      <c r="N138" s="135" t="s">
        <v>43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193</v>
      </c>
      <c r="AT138" s="138" t="s">
        <v>138</v>
      </c>
      <c r="AU138" s="138" t="s">
        <v>82</v>
      </c>
      <c r="AY138" s="17" t="s">
        <v>135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80</v>
      </c>
      <c r="BK138" s="139">
        <f>ROUND(I138*H138,2)</f>
        <v>0</v>
      </c>
      <c r="BL138" s="17" t="s">
        <v>193</v>
      </c>
      <c r="BM138" s="138" t="s">
        <v>202</v>
      </c>
    </row>
    <row r="139" spans="2:65" s="1" customFormat="1" ht="24.15" customHeight="1">
      <c r="B139" s="32"/>
      <c r="C139" s="127" t="s">
        <v>197</v>
      </c>
      <c r="D139" s="127" t="s">
        <v>138</v>
      </c>
      <c r="E139" s="128" t="s">
        <v>498</v>
      </c>
      <c r="F139" s="129" t="s">
        <v>499</v>
      </c>
      <c r="G139" s="130" t="s">
        <v>158</v>
      </c>
      <c r="H139" s="131">
        <v>12</v>
      </c>
      <c r="I139" s="132"/>
      <c r="J139" s="133">
        <f>ROUND(I139*H139,2)</f>
        <v>0</v>
      </c>
      <c r="K139" s="129" t="s">
        <v>448</v>
      </c>
      <c r="L139" s="32"/>
      <c r="M139" s="134" t="s">
        <v>19</v>
      </c>
      <c r="N139" s="135" t="s">
        <v>43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193</v>
      </c>
      <c r="AT139" s="138" t="s">
        <v>138</v>
      </c>
      <c r="AU139" s="138" t="s">
        <v>82</v>
      </c>
      <c r="AY139" s="17" t="s">
        <v>135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80</v>
      </c>
      <c r="BK139" s="139">
        <f>ROUND(I139*H139,2)</f>
        <v>0</v>
      </c>
      <c r="BL139" s="17" t="s">
        <v>193</v>
      </c>
      <c r="BM139" s="138" t="s">
        <v>207</v>
      </c>
    </row>
    <row r="140" spans="2:65" s="12" customFormat="1">
      <c r="B140" s="144"/>
      <c r="D140" s="145" t="s">
        <v>149</v>
      </c>
      <c r="E140" s="146" t="s">
        <v>19</v>
      </c>
      <c r="F140" s="147" t="s">
        <v>500</v>
      </c>
      <c r="H140" s="146" t="s">
        <v>19</v>
      </c>
      <c r="I140" s="148"/>
      <c r="L140" s="144"/>
      <c r="M140" s="149"/>
      <c r="T140" s="150"/>
      <c r="AT140" s="146" t="s">
        <v>149</v>
      </c>
      <c r="AU140" s="146" t="s">
        <v>82</v>
      </c>
      <c r="AV140" s="12" t="s">
        <v>80</v>
      </c>
      <c r="AW140" s="12" t="s">
        <v>33</v>
      </c>
      <c r="AX140" s="12" t="s">
        <v>72</v>
      </c>
      <c r="AY140" s="146" t="s">
        <v>135</v>
      </c>
    </row>
    <row r="141" spans="2:65" s="13" customFormat="1">
      <c r="B141" s="151"/>
      <c r="D141" s="145" t="s">
        <v>149</v>
      </c>
      <c r="E141" s="152" t="s">
        <v>19</v>
      </c>
      <c r="F141" s="153" t="s">
        <v>8</v>
      </c>
      <c r="H141" s="154">
        <v>12</v>
      </c>
      <c r="I141" s="155"/>
      <c r="L141" s="151"/>
      <c r="M141" s="156"/>
      <c r="T141" s="157"/>
      <c r="AT141" s="152" t="s">
        <v>149</v>
      </c>
      <c r="AU141" s="152" t="s">
        <v>82</v>
      </c>
      <c r="AV141" s="13" t="s">
        <v>82</v>
      </c>
      <c r="AW141" s="13" t="s">
        <v>33</v>
      </c>
      <c r="AX141" s="13" t="s">
        <v>72</v>
      </c>
      <c r="AY141" s="152" t="s">
        <v>135</v>
      </c>
    </row>
    <row r="142" spans="2:65" s="14" customFormat="1">
      <c r="B142" s="158"/>
      <c r="D142" s="145" t="s">
        <v>149</v>
      </c>
      <c r="E142" s="159" t="s">
        <v>19</v>
      </c>
      <c r="F142" s="160" t="s">
        <v>154</v>
      </c>
      <c r="H142" s="161">
        <v>12</v>
      </c>
      <c r="I142" s="162"/>
      <c r="L142" s="158"/>
      <c r="M142" s="163"/>
      <c r="T142" s="164"/>
      <c r="AT142" s="159" t="s">
        <v>149</v>
      </c>
      <c r="AU142" s="159" t="s">
        <v>82</v>
      </c>
      <c r="AV142" s="14" t="s">
        <v>143</v>
      </c>
      <c r="AW142" s="14" t="s">
        <v>33</v>
      </c>
      <c r="AX142" s="14" t="s">
        <v>80</v>
      </c>
      <c r="AY142" s="159" t="s">
        <v>135</v>
      </c>
    </row>
    <row r="143" spans="2:65" s="1" customFormat="1" ht="16.5" customHeight="1">
      <c r="B143" s="32"/>
      <c r="C143" s="127" t="s">
        <v>241</v>
      </c>
      <c r="D143" s="127" t="s">
        <v>138</v>
      </c>
      <c r="E143" s="128" t="s">
        <v>501</v>
      </c>
      <c r="F143" s="129" t="s">
        <v>502</v>
      </c>
      <c r="G143" s="130" t="s">
        <v>158</v>
      </c>
      <c r="H143" s="131">
        <v>125</v>
      </c>
      <c r="I143" s="132"/>
      <c r="J143" s="133">
        <f>ROUND(I143*H143,2)</f>
        <v>0</v>
      </c>
      <c r="K143" s="129" t="s">
        <v>476</v>
      </c>
      <c r="L143" s="32"/>
      <c r="M143" s="134" t="s">
        <v>19</v>
      </c>
      <c r="N143" s="135" t="s">
        <v>43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193</v>
      </c>
      <c r="AT143" s="138" t="s">
        <v>138</v>
      </c>
      <c r="AU143" s="138" t="s">
        <v>82</v>
      </c>
      <c r="AY143" s="17" t="s">
        <v>135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80</v>
      </c>
      <c r="BK143" s="139">
        <f>ROUND(I143*H143,2)</f>
        <v>0</v>
      </c>
      <c r="BL143" s="17" t="s">
        <v>193</v>
      </c>
      <c r="BM143" s="138" t="s">
        <v>213</v>
      </c>
    </row>
    <row r="144" spans="2:65" s="12" customFormat="1">
      <c r="B144" s="144"/>
      <c r="D144" s="145" t="s">
        <v>149</v>
      </c>
      <c r="E144" s="146" t="s">
        <v>19</v>
      </c>
      <c r="F144" s="147" t="s">
        <v>503</v>
      </c>
      <c r="H144" s="146" t="s">
        <v>19</v>
      </c>
      <c r="I144" s="148"/>
      <c r="L144" s="144"/>
      <c r="M144" s="149"/>
      <c r="T144" s="150"/>
      <c r="AT144" s="146" t="s">
        <v>149</v>
      </c>
      <c r="AU144" s="146" t="s">
        <v>82</v>
      </c>
      <c r="AV144" s="12" t="s">
        <v>80</v>
      </c>
      <c r="AW144" s="12" t="s">
        <v>33</v>
      </c>
      <c r="AX144" s="12" t="s">
        <v>72</v>
      </c>
      <c r="AY144" s="146" t="s">
        <v>135</v>
      </c>
    </row>
    <row r="145" spans="2:65" s="13" customFormat="1">
      <c r="B145" s="151"/>
      <c r="D145" s="145" t="s">
        <v>149</v>
      </c>
      <c r="E145" s="152" t="s">
        <v>19</v>
      </c>
      <c r="F145" s="153" t="s">
        <v>504</v>
      </c>
      <c r="H145" s="154">
        <v>125</v>
      </c>
      <c r="I145" s="155"/>
      <c r="L145" s="151"/>
      <c r="M145" s="156"/>
      <c r="T145" s="157"/>
      <c r="AT145" s="152" t="s">
        <v>149</v>
      </c>
      <c r="AU145" s="152" t="s">
        <v>82</v>
      </c>
      <c r="AV145" s="13" t="s">
        <v>82</v>
      </c>
      <c r="AW145" s="13" t="s">
        <v>33</v>
      </c>
      <c r="AX145" s="13" t="s">
        <v>72</v>
      </c>
      <c r="AY145" s="152" t="s">
        <v>135</v>
      </c>
    </row>
    <row r="146" spans="2:65" s="14" customFormat="1">
      <c r="B146" s="158"/>
      <c r="D146" s="145" t="s">
        <v>149</v>
      </c>
      <c r="E146" s="159" t="s">
        <v>19</v>
      </c>
      <c r="F146" s="160" t="s">
        <v>154</v>
      </c>
      <c r="H146" s="161">
        <v>125</v>
      </c>
      <c r="I146" s="162"/>
      <c r="L146" s="158"/>
      <c r="M146" s="163"/>
      <c r="T146" s="164"/>
      <c r="AT146" s="159" t="s">
        <v>149</v>
      </c>
      <c r="AU146" s="159" t="s">
        <v>82</v>
      </c>
      <c r="AV146" s="14" t="s">
        <v>143</v>
      </c>
      <c r="AW146" s="14" t="s">
        <v>33</v>
      </c>
      <c r="AX146" s="14" t="s">
        <v>80</v>
      </c>
      <c r="AY146" s="159" t="s">
        <v>135</v>
      </c>
    </row>
    <row r="147" spans="2:65" s="1" customFormat="1" ht="16.5" customHeight="1">
      <c r="B147" s="32"/>
      <c r="C147" s="127" t="s">
        <v>202</v>
      </c>
      <c r="D147" s="127" t="s">
        <v>138</v>
      </c>
      <c r="E147" s="128" t="s">
        <v>505</v>
      </c>
      <c r="F147" s="129" t="s">
        <v>506</v>
      </c>
      <c r="G147" s="130" t="s">
        <v>396</v>
      </c>
      <c r="H147" s="131">
        <v>3</v>
      </c>
      <c r="I147" s="132"/>
      <c r="J147" s="133">
        <f>ROUND(I147*H147,2)</f>
        <v>0</v>
      </c>
      <c r="K147" s="129" t="s">
        <v>448</v>
      </c>
      <c r="L147" s="32"/>
      <c r="M147" s="134" t="s">
        <v>19</v>
      </c>
      <c r="N147" s="135" t="s">
        <v>43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AR147" s="138" t="s">
        <v>193</v>
      </c>
      <c r="AT147" s="138" t="s">
        <v>138</v>
      </c>
      <c r="AU147" s="138" t="s">
        <v>82</v>
      </c>
      <c r="AY147" s="17" t="s">
        <v>135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7" t="s">
        <v>80</v>
      </c>
      <c r="BK147" s="139">
        <f>ROUND(I147*H147,2)</f>
        <v>0</v>
      </c>
      <c r="BL147" s="17" t="s">
        <v>193</v>
      </c>
      <c r="BM147" s="138" t="s">
        <v>223</v>
      </c>
    </row>
    <row r="148" spans="2:65" s="1" customFormat="1" ht="33" customHeight="1">
      <c r="B148" s="32"/>
      <c r="C148" s="127" t="s">
        <v>7</v>
      </c>
      <c r="D148" s="127" t="s">
        <v>138</v>
      </c>
      <c r="E148" s="128" t="s">
        <v>507</v>
      </c>
      <c r="F148" s="129" t="s">
        <v>508</v>
      </c>
      <c r="G148" s="130" t="s">
        <v>158</v>
      </c>
      <c r="H148" s="131">
        <v>45</v>
      </c>
      <c r="I148" s="132"/>
      <c r="J148" s="133">
        <f>ROUND(I148*H148,2)</f>
        <v>0</v>
      </c>
      <c r="K148" s="129" t="s">
        <v>448</v>
      </c>
      <c r="L148" s="32"/>
      <c r="M148" s="134" t="s">
        <v>19</v>
      </c>
      <c r="N148" s="135" t="s">
        <v>43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193</v>
      </c>
      <c r="AT148" s="138" t="s">
        <v>138</v>
      </c>
      <c r="AU148" s="138" t="s">
        <v>82</v>
      </c>
      <c r="AY148" s="17" t="s">
        <v>135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80</v>
      </c>
      <c r="BK148" s="139">
        <f>ROUND(I148*H148,2)</f>
        <v>0</v>
      </c>
      <c r="BL148" s="17" t="s">
        <v>193</v>
      </c>
      <c r="BM148" s="138" t="s">
        <v>225</v>
      </c>
    </row>
    <row r="149" spans="2:65" s="1" customFormat="1" ht="33" customHeight="1">
      <c r="B149" s="32"/>
      <c r="C149" s="127" t="s">
        <v>207</v>
      </c>
      <c r="D149" s="127" t="s">
        <v>138</v>
      </c>
      <c r="E149" s="128" t="s">
        <v>509</v>
      </c>
      <c r="F149" s="129" t="s">
        <v>510</v>
      </c>
      <c r="G149" s="130" t="s">
        <v>158</v>
      </c>
      <c r="H149" s="131">
        <v>35</v>
      </c>
      <c r="I149" s="132"/>
      <c r="J149" s="133">
        <f>ROUND(I149*H149,2)</f>
        <v>0</v>
      </c>
      <c r="K149" s="129" t="s">
        <v>448</v>
      </c>
      <c r="L149" s="32"/>
      <c r="M149" s="134" t="s">
        <v>19</v>
      </c>
      <c r="N149" s="135" t="s">
        <v>43</v>
      </c>
      <c r="P149" s="136">
        <f>O149*H149</f>
        <v>0</v>
      </c>
      <c r="Q149" s="136">
        <v>0</v>
      </c>
      <c r="R149" s="136">
        <f>Q149*H149</f>
        <v>0</v>
      </c>
      <c r="S149" s="136">
        <v>0</v>
      </c>
      <c r="T149" s="137">
        <f>S149*H149</f>
        <v>0</v>
      </c>
      <c r="AR149" s="138" t="s">
        <v>193</v>
      </c>
      <c r="AT149" s="138" t="s">
        <v>138</v>
      </c>
      <c r="AU149" s="138" t="s">
        <v>82</v>
      </c>
      <c r="AY149" s="17" t="s">
        <v>135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7" t="s">
        <v>80</v>
      </c>
      <c r="BK149" s="139">
        <f>ROUND(I149*H149,2)</f>
        <v>0</v>
      </c>
      <c r="BL149" s="17" t="s">
        <v>193</v>
      </c>
      <c r="BM149" s="138" t="s">
        <v>228</v>
      </c>
    </row>
    <row r="150" spans="2:65" s="1" customFormat="1" ht="33" customHeight="1">
      <c r="B150" s="32"/>
      <c r="C150" s="127" t="s">
        <v>266</v>
      </c>
      <c r="D150" s="127" t="s">
        <v>138</v>
      </c>
      <c r="E150" s="128" t="s">
        <v>511</v>
      </c>
      <c r="F150" s="129" t="s">
        <v>512</v>
      </c>
      <c r="G150" s="130" t="s">
        <v>158</v>
      </c>
      <c r="H150" s="131">
        <v>45</v>
      </c>
      <c r="I150" s="132"/>
      <c r="J150" s="133">
        <f>ROUND(I150*H150,2)</f>
        <v>0</v>
      </c>
      <c r="K150" s="129" t="s">
        <v>448</v>
      </c>
      <c r="L150" s="32"/>
      <c r="M150" s="134" t="s">
        <v>19</v>
      </c>
      <c r="N150" s="135" t="s">
        <v>43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193</v>
      </c>
      <c r="AT150" s="138" t="s">
        <v>138</v>
      </c>
      <c r="AU150" s="138" t="s">
        <v>82</v>
      </c>
      <c r="AY150" s="17" t="s">
        <v>135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7" t="s">
        <v>80</v>
      </c>
      <c r="BK150" s="139">
        <f>ROUND(I150*H150,2)</f>
        <v>0</v>
      </c>
      <c r="BL150" s="17" t="s">
        <v>193</v>
      </c>
      <c r="BM150" s="138" t="s">
        <v>230</v>
      </c>
    </row>
    <row r="151" spans="2:65" s="1" customFormat="1" ht="16.5" customHeight="1">
      <c r="B151" s="32"/>
      <c r="C151" s="127" t="s">
        <v>213</v>
      </c>
      <c r="D151" s="127" t="s">
        <v>138</v>
      </c>
      <c r="E151" s="128" t="s">
        <v>513</v>
      </c>
      <c r="F151" s="129" t="s">
        <v>514</v>
      </c>
      <c r="G151" s="130" t="s">
        <v>515</v>
      </c>
      <c r="H151" s="178"/>
      <c r="I151" s="132"/>
      <c r="J151" s="133">
        <f>ROUND(I151*H151,2)</f>
        <v>0</v>
      </c>
      <c r="K151" s="129" t="s">
        <v>448</v>
      </c>
      <c r="L151" s="32"/>
      <c r="M151" s="134" t="s">
        <v>19</v>
      </c>
      <c r="N151" s="135" t="s">
        <v>43</v>
      </c>
      <c r="P151" s="136">
        <f>O151*H151</f>
        <v>0</v>
      </c>
      <c r="Q151" s="136">
        <v>0</v>
      </c>
      <c r="R151" s="136">
        <f>Q151*H151</f>
        <v>0</v>
      </c>
      <c r="S151" s="136">
        <v>0</v>
      </c>
      <c r="T151" s="137">
        <f>S151*H151</f>
        <v>0</v>
      </c>
      <c r="AR151" s="138" t="s">
        <v>193</v>
      </c>
      <c r="AT151" s="138" t="s">
        <v>138</v>
      </c>
      <c r="AU151" s="138" t="s">
        <v>82</v>
      </c>
      <c r="AY151" s="17" t="s">
        <v>135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7" t="s">
        <v>80</v>
      </c>
      <c r="BK151" s="139">
        <f>ROUND(I151*H151,2)</f>
        <v>0</v>
      </c>
      <c r="BL151" s="17" t="s">
        <v>193</v>
      </c>
      <c r="BM151" s="138" t="s">
        <v>234</v>
      </c>
    </row>
    <row r="152" spans="2:65" s="11" customFormat="1" ht="22.75" customHeight="1">
      <c r="B152" s="115"/>
      <c r="D152" s="116" t="s">
        <v>71</v>
      </c>
      <c r="E152" s="125" t="s">
        <v>516</v>
      </c>
      <c r="F152" s="125" t="s">
        <v>517</v>
      </c>
      <c r="I152" s="118"/>
      <c r="J152" s="126">
        <f>BK152</f>
        <v>0</v>
      </c>
      <c r="L152" s="115"/>
      <c r="M152" s="120"/>
      <c r="P152" s="121">
        <f>SUM(P153:P163)</f>
        <v>0</v>
      </c>
      <c r="R152" s="121">
        <f>SUM(R153:R163)</f>
        <v>0</v>
      </c>
      <c r="T152" s="122">
        <f>SUM(T153:T163)</f>
        <v>0</v>
      </c>
      <c r="AR152" s="116" t="s">
        <v>82</v>
      </c>
      <c r="AT152" s="123" t="s">
        <v>71</v>
      </c>
      <c r="AU152" s="123" t="s">
        <v>80</v>
      </c>
      <c r="AY152" s="116" t="s">
        <v>135</v>
      </c>
      <c r="BK152" s="124">
        <f>SUM(BK153:BK163)</f>
        <v>0</v>
      </c>
    </row>
    <row r="153" spans="2:65" s="1" customFormat="1" ht="16.5" customHeight="1">
      <c r="B153" s="32"/>
      <c r="C153" s="127" t="s">
        <v>276</v>
      </c>
      <c r="D153" s="127" t="s">
        <v>138</v>
      </c>
      <c r="E153" s="128" t="s">
        <v>518</v>
      </c>
      <c r="F153" s="129" t="s">
        <v>519</v>
      </c>
      <c r="G153" s="130" t="s">
        <v>520</v>
      </c>
      <c r="H153" s="131">
        <v>32</v>
      </c>
      <c r="I153" s="132"/>
      <c r="J153" s="133">
        <f>ROUND(I153*H153,2)</f>
        <v>0</v>
      </c>
      <c r="K153" s="129" t="s">
        <v>476</v>
      </c>
      <c r="L153" s="32"/>
      <c r="M153" s="134" t="s">
        <v>19</v>
      </c>
      <c r="N153" s="135" t="s">
        <v>43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193</v>
      </c>
      <c r="AT153" s="138" t="s">
        <v>138</v>
      </c>
      <c r="AU153" s="138" t="s">
        <v>82</v>
      </c>
      <c r="AY153" s="17" t="s">
        <v>135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80</v>
      </c>
      <c r="BK153" s="139">
        <f>ROUND(I153*H153,2)</f>
        <v>0</v>
      </c>
      <c r="BL153" s="17" t="s">
        <v>193</v>
      </c>
      <c r="BM153" s="138" t="s">
        <v>240</v>
      </c>
    </row>
    <row r="154" spans="2:65" s="12" customFormat="1">
      <c r="B154" s="144"/>
      <c r="D154" s="145" t="s">
        <v>149</v>
      </c>
      <c r="E154" s="146" t="s">
        <v>19</v>
      </c>
      <c r="F154" s="147" t="s">
        <v>521</v>
      </c>
      <c r="H154" s="146" t="s">
        <v>19</v>
      </c>
      <c r="I154" s="148"/>
      <c r="L154" s="144"/>
      <c r="M154" s="149"/>
      <c r="T154" s="150"/>
      <c r="AT154" s="146" t="s">
        <v>149</v>
      </c>
      <c r="AU154" s="146" t="s">
        <v>82</v>
      </c>
      <c r="AV154" s="12" t="s">
        <v>80</v>
      </c>
      <c r="AW154" s="12" t="s">
        <v>33</v>
      </c>
      <c r="AX154" s="12" t="s">
        <v>72</v>
      </c>
      <c r="AY154" s="146" t="s">
        <v>135</v>
      </c>
    </row>
    <row r="155" spans="2:65" s="12" customFormat="1">
      <c r="B155" s="144"/>
      <c r="D155" s="145" t="s">
        <v>149</v>
      </c>
      <c r="E155" s="146" t="s">
        <v>19</v>
      </c>
      <c r="F155" s="147" t="s">
        <v>522</v>
      </c>
      <c r="H155" s="146" t="s">
        <v>19</v>
      </c>
      <c r="I155" s="148"/>
      <c r="L155" s="144"/>
      <c r="M155" s="149"/>
      <c r="T155" s="150"/>
      <c r="AT155" s="146" t="s">
        <v>149</v>
      </c>
      <c r="AU155" s="146" t="s">
        <v>82</v>
      </c>
      <c r="AV155" s="12" t="s">
        <v>80</v>
      </c>
      <c r="AW155" s="12" t="s">
        <v>33</v>
      </c>
      <c r="AX155" s="12" t="s">
        <v>72</v>
      </c>
      <c r="AY155" s="146" t="s">
        <v>135</v>
      </c>
    </row>
    <row r="156" spans="2:65" s="12" customFormat="1">
      <c r="B156" s="144"/>
      <c r="D156" s="145" t="s">
        <v>149</v>
      </c>
      <c r="E156" s="146" t="s">
        <v>19</v>
      </c>
      <c r="F156" s="147" t="s">
        <v>523</v>
      </c>
      <c r="H156" s="146" t="s">
        <v>19</v>
      </c>
      <c r="I156" s="148"/>
      <c r="L156" s="144"/>
      <c r="M156" s="149"/>
      <c r="T156" s="150"/>
      <c r="AT156" s="146" t="s">
        <v>149</v>
      </c>
      <c r="AU156" s="146" t="s">
        <v>82</v>
      </c>
      <c r="AV156" s="12" t="s">
        <v>80</v>
      </c>
      <c r="AW156" s="12" t="s">
        <v>33</v>
      </c>
      <c r="AX156" s="12" t="s">
        <v>72</v>
      </c>
      <c r="AY156" s="146" t="s">
        <v>135</v>
      </c>
    </row>
    <row r="157" spans="2:65" s="12" customFormat="1">
      <c r="B157" s="144"/>
      <c r="D157" s="145" t="s">
        <v>149</v>
      </c>
      <c r="E157" s="146" t="s">
        <v>19</v>
      </c>
      <c r="F157" s="147" t="s">
        <v>524</v>
      </c>
      <c r="H157" s="146" t="s">
        <v>19</v>
      </c>
      <c r="I157" s="148"/>
      <c r="L157" s="144"/>
      <c r="M157" s="149"/>
      <c r="T157" s="150"/>
      <c r="AT157" s="146" t="s">
        <v>149</v>
      </c>
      <c r="AU157" s="146" t="s">
        <v>82</v>
      </c>
      <c r="AV157" s="12" t="s">
        <v>80</v>
      </c>
      <c r="AW157" s="12" t="s">
        <v>33</v>
      </c>
      <c r="AX157" s="12" t="s">
        <v>72</v>
      </c>
      <c r="AY157" s="146" t="s">
        <v>135</v>
      </c>
    </row>
    <row r="158" spans="2:65" s="13" customFormat="1">
      <c r="B158" s="151"/>
      <c r="D158" s="145" t="s">
        <v>149</v>
      </c>
      <c r="E158" s="152" t="s">
        <v>19</v>
      </c>
      <c r="F158" s="153" t="s">
        <v>230</v>
      </c>
      <c r="H158" s="154">
        <v>32</v>
      </c>
      <c r="I158" s="155"/>
      <c r="L158" s="151"/>
      <c r="M158" s="156"/>
      <c r="T158" s="157"/>
      <c r="AT158" s="152" t="s">
        <v>149</v>
      </c>
      <c r="AU158" s="152" t="s">
        <v>82</v>
      </c>
      <c r="AV158" s="13" t="s">
        <v>82</v>
      </c>
      <c r="AW158" s="13" t="s">
        <v>33</v>
      </c>
      <c r="AX158" s="13" t="s">
        <v>72</v>
      </c>
      <c r="AY158" s="152" t="s">
        <v>135</v>
      </c>
    </row>
    <row r="159" spans="2:65" s="14" customFormat="1">
      <c r="B159" s="158"/>
      <c r="D159" s="145" t="s">
        <v>149</v>
      </c>
      <c r="E159" s="159" t="s">
        <v>19</v>
      </c>
      <c r="F159" s="160" t="s">
        <v>154</v>
      </c>
      <c r="H159" s="161">
        <v>32</v>
      </c>
      <c r="I159" s="162"/>
      <c r="L159" s="158"/>
      <c r="M159" s="163"/>
      <c r="T159" s="164"/>
      <c r="AT159" s="159" t="s">
        <v>149</v>
      </c>
      <c r="AU159" s="159" t="s">
        <v>82</v>
      </c>
      <c r="AV159" s="14" t="s">
        <v>143</v>
      </c>
      <c r="AW159" s="14" t="s">
        <v>33</v>
      </c>
      <c r="AX159" s="14" t="s">
        <v>80</v>
      </c>
      <c r="AY159" s="159" t="s">
        <v>135</v>
      </c>
    </row>
    <row r="160" spans="2:65" s="1" customFormat="1" ht="16.5" customHeight="1">
      <c r="B160" s="32"/>
      <c r="C160" s="127" t="s">
        <v>223</v>
      </c>
      <c r="D160" s="127" t="s">
        <v>138</v>
      </c>
      <c r="E160" s="128" t="s">
        <v>525</v>
      </c>
      <c r="F160" s="129" t="s">
        <v>526</v>
      </c>
      <c r="G160" s="130" t="s">
        <v>527</v>
      </c>
      <c r="H160" s="131">
        <v>24</v>
      </c>
      <c r="I160" s="132"/>
      <c r="J160" s="133">
        <f>ROUND(I160*H160,2)</f>
        <v>0</v>
      </c>
      <c r="K160" s="129" t="s">
        <v>448</v>
      </c>
      <c r="L160" s="32"/>
      <c r="M160" s="134" t="s">
        <v>19</v>
      </c>
      <c r="N160" s="135" t="s">
        <v>43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193</v>
      </c>
      <c r="AT160" s="138" t="s">
        <v>138</v>
      </c>
      <c r="AU160" s="138" t="s">
        <v>82</v>
      </c>
      <c r="AY160" s="17" t="s">
        <v>135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80</v>
      </c>
      <c r="BK160" s="139">
        <f>ROUND(I160*H160,2)</f>
        <v>0</v>
      </c>
      <c r="BL160" s="17" t="s">
        <v>193</v>
      </c>
      <c r="BM160" s="138" t="s">
        <v>243</v>
      </c>
    </row>
    <row r="161" spans="2:65" s="12" customFormat="1">
      <c r="B161" s="144"/>
      <c r="D161" s="145" t="s">
        <v>149</v>
      </c>
      <c r="E161" s="146" t="s">
        <v>19</v>
      </c>
      <c r="F161" s="147" t="s">
        <v>528</v>
      </c>
      <c r="H161" s="146" t="s">
        <v>19</v>
      </c>
      <c r="I161" s="148"/>
      <c r="L161" s="144"/>
      <c r="M161" s="149"/>
      <c r="T161" s="150"/>
      <c r="AT161" s="146" t="s">
        <v>149</v>
      </c>
      <c r="AU161" s="146" t="s">
        <v>82</v>
      </c>
      <c r="AV161" s="12" t="s">
        <v>80</v>
      </c>
      <c r="AW161" s="12" t="s">
        <v>33</v>
      </c>
      <c r="AX161" s="12" t="s">
        <v>72</v>
      </c>
      <c r="AY161" s="146" t="s">
        <v>135</v>
      </c>
    </row>
    <row r="162" spans="2:65" s="13" customFormat="1">
      <c r="B162" s="151"/>
      <c r="D162" s="145" t="s">
        <v>149</v>
      </c>
      <c r="E162" s="152" t="s">
        <v>19</v>
      </c>
      <c r="F162" s="153" t="s">
        <v>213</v>
      </c>
      <c r="H162" s="154">
        <v>24</v>
      </c>
      <c r="I162" s="155"/>
      <c r="L162" s="151"/>
      <c r="M162" s="156"/>
      <c r="T162" s="157"/>
      <c r="AT162" s="152" t="s">
        <v>149</v>
      </c>
      <c r="AU162" s="152" t="s">
        <v>82</v>
      </c>
      <c r="AV162" s="13" t="s">
        <v>82</v>
      </c>
      <c r="AW162" s="13" t="s">
        <v>33</v>
      </c>
      <c r="AX162" s="13" t="s">
        <v>72</v>
      </c>
      <c r="AY162" s="152" t="s">
        <v>135</v>
      </c>
    </row>
    <row r="163" spans="2:65" s="14" customFormat="1">
      <c r="B163" s="158"/>
      <c r="D163" s="145" t="s">
        <v>149</v>
      </c>
      <c r="E163" s="159" t="s">
        <v>19</v>
      </c>
      <c r="F163" s="160" t="s">
        <v>154</v>
      </c>
      <c r="H163" s="161">
        <v>24</v>
      </c>
      <c r="I163" s="162"/>
      <c r="L163" s="158"/>
      <c r="M163" s="163"/>
      <c r="T163" s="164"/>
      <c r="AT163" s="159" t="s">
        <v>149</v>
      </c>
      <c r="AU163" s="159" t="s">
        <v>82</v>
      </c>
      <c r="AV163" s="14" t="s">
        <v>143</v>
      </c>
      <c r="AW163" s="14" t="s">
        <v>33</v>
      </c>
      <c r="AX163" s="14" t="s">
        <v>80</v>
      </c>
      <c r="AY163" s="159" t="s">
        <v>135</v>
      </c>
    </row>
    <row r="164" spans="2:65" s="11" customFormat="1" ht="22.75" customHeight="1">
      <c r="B164" s="115"/>
      <c r="D164" s="116" t="s">
        <v>71</v>
      </c>
      <c r="E164" s="125" t="s">
        <v>529</v>
      </c>
      <c r="F164" s="125" t="s">
        <v>530</v>
      </c>
      <c r="I164" s="118"/>
      <c r="J164" s="126">
        <f>BK164</f>
        <v>0</v>
      </c>
      <c r="L164" s="115"/>
      <c r="M164" s="120"/>
      <c r="P164" s="121">
        <f>SUM(P165:P198)</f>
        <v>0</v>
      </c>
      <c r="R164" s="121">
        <f>SUM(R165:R198)</f>
        <v>0</v>
      </c>
      <c r="T164" s="122">
        <f>SUM(T165:T198)</f>
        <v>0</v>
      </c>
      <c r="AR164" s="116" t="s">
        <v>82</v>
      </c>
      <c r="AT164" s="123" t="s">
        <v>71</v>
      </c>
      <c r="AU164" s="123" t="s">
        <v>80</v>
      </c>
      <c r="AY164" s="116" t="s">
        <v>135</v>
      </c>
      <c r="BK164" s="124">
        <f>SUM(BK165:BK198)</f>
        <v>0</v>
      </c>
    </row>
    <row r="165" spans="2:65" s="1" customFormat="1" ht="16.5" customHeight="1">
      <c r="B165" s="32"/>
      <c r="C165" s="127" t="s">
        <v>285</v>
      </c>
      <c r="D165" s="127" t="s">
        <v>138</v>
      </c>
      <c r="E165" s="128" t="s">
        <v>531</v>
      </c>
      <c r="F165" s="129" t="s">
        <v>532</v>
      </c>
      <c r="G165" s="130" t="s">
        <v>158</v>
      </c>
      <c r="H165" s="131">
        <v>65</v>
      </c>
      <c r="I165" s="132"/>
      <c r="J165" s="133">
        <f>ROUND(I165*H165,2)</f>
        <v>0</v>
      </c>
      <c r="K165" s="129" t="s">
        <v>448</v>
      </c>
      <c r="L165" s="32"/>
      <c r="M165" s="134" t="s">
        <v>19</v>
      </c>
      <c r="N165" s="135" t="s">
        <v>43</v>
      </c>
      <c r="P165" s="136">
        <f>O165*H165</f>
        <v>0</v>
      </c>
      <c r="Q165" s="136">
        <v>0</v>
      </c>
      <c r="R165" s="136">
        <f>Q165*H165</f>
        <v>0</v>
      </c>
      <c r="S165" s="136">
        <v>0</v>
      </c>
      <c r="T165" s="137">
        <f>S165*H165</f>
        <v>0</v>
      </c>
      <c r="AR165" s="138" t="s">
        <v>193</v>
      </c>
      <c r="AT165" s="138" t="s">
        <v>138</v>
      </c>
      <c r="AU165" s="138" t="s">
        <v>82</v>
      </c>
      <c r="AY165" s="17" t="s">
        <v>135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7" t="s">
        <v>80</v>
      </c>
      <c r="BK165" s="139">
        <f>ROUND(I165*H165,2)</f>
        <v>0</v>
      </c>
      <c r="BL165" s="17" t="s">
        <v>193</v>
      </c>
      <c r="BM165" s="138" t="s">
        <v>247</v>
      </c>
    </row>
    <row r="166" spans="2:65" s="1" customFormat="1" ht="16.5" customHeight="1">
      <c r="B166" s="32"/>
      <c r="C166" s="127" t="s">
        <v>225</v>
      </c>
      <c r="D166" s="127" t="s">
        <v>138</v>
      </c>
      <c r="E166" s="128" t="s">
        <v>533</v>
      </c>
      <c r="F166" s="129" t="s">
        <v>534</v>
      </c>
      <c r="G166" s="130" t="s">
        <v>158</v>
      </c>
      <c r="H166" s="131">
        <v>35</v>
      </c>
      <c r="I166" s="132"/>
      <c r="J166" s="133">
        <f>ROUND(I166*H166,2)</f>
        <v>0</v>
      </c>
      <c r="K166" s="129" t="s">
        <v>448</v>
      </c>
      <c r="L166" s="32"/>
      <c r="M166" s="134" t="s">
        <v>19</v>
      </c>
      <c r="N166" s="135" t="s">
        <v>43</v>
      </c>
      <c r="P166" s="136">
        <f>O166*H166</f>
        <v>0</v>
      </c>
      <c r="Q166" s="136">
        <v>0</v>
      </c>
      <c r="R166" s="136">
        <f>Q166*H166</f>
        <v>0</v>
      </c>
      <c r="S166" s="136">
        <v>0</v>
      </c>
      <c r="T166" s="137">
        <f>S166*H166</f>
        <v>0</v>
      </c>
      <c r="AR166" s="138" t="s">
        <v>193</v>
      </c>
      <c r="AT166" s="138" t="s">
        <v>138</v>
      </c>
      <c r="AU166" s="138" t="s">
        <v>82</v>
      </c>
      <c r="AY166" s="17" t="s">
        <v>135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80</v>
      </c>
      <c r="BK166" s="139">
        <f>ROUND(I166*H166,2)</f>
        <v>0</v>
      </c>
      <c r="BL166" s="17" t="s">
        <v>193</v>
      </c>
      <c r="BM166" s="138" t="s">
        <v>251</v>
      </c>
    </row>
    <row r="167" spans="2:65" s="1" customFormat="1" ht="16.5" customHeight="1">
      <c r="B167" s="32"/>
      <c r="C167" s="127" t="s">
        <v>303</v>
      </c>
      <c r="D167" s="127" t="s">
        <v>138</v>
      </c>
      <c r="E167" s="128" t="s">
        <v>535</v>
      </c>
      <c r="F167" s="129" t="s">
        <v>536</v>
      </c>
      <c r="G167" s="130" t="s">
        <v>396</v>
      </c>
      <c r="H167" s="131">
        <v>4</v>
      </c>
      <c r="I167" s="132"/>
      <c r="J167" s="133">
        <f>ROUND(I167*H167,2)</f>
        <v>0</v>
      </c>
      <c r="K167" s="129" t="s">
        <v>448</v>
      </c>
      <c r="L167" s="32"/>
      <c r="M167" s="134" t="s">
        <v>19</v>
      </c>
      <c r="N167" s="135" t="s">
        <v>43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193</v>
      </c>
      <c r="AT167" s="138" t="s">
        <v>138</v>
      </c>
      <c r="AU167" s="138" t="s">
        <v>82</v>
      </c>
      <c r="AY167" s="17" t="s">
        <v>135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80</v>
      </c>
      <c r="BK167" s="139">
        <f>ROUND(I167*H167,2)</f>
        <v>0</v>
      </c>
      <c r="BL167" s="17" t="s">
        <v>193</v>
      </c>
      <c r="BM167" s="138" t="s">
        <v>262</v>
      </c>
    </row>
    <row r="168" spans="2:65" s="1" customFormat="1" ht="24.15" customHeight="1">
      <c r="B168" s="32"/>
      <c r="C168" s="127" t="s">
        <v>228</v>
      </c>
      <c r="D168" s="127" t="s">
        <v>138</v>
      </c>
      <c r="E168" s="128" t="s">
        <v>537</v>
      </c>
      <c r="F168" s="129" t="s">
        <v>538</v>
      </c>
      <c r="G168" s="130" t="s">
        <v>158</v>
      </c>
      <c r="H168" s="131">
        <v>20</v>
      </c>
      <c r="I168" s="132"/>
      <c r="J168" s="133">
        <f>ROUND(I168*H168,2)</f>
        <v>0</v>
      </c>
      <c r="K168" s="129" t="s">
        <v>448</v>
      </c>
      <c r="L168" s="32"/>
      <c r="M168" s="134" t="s">
        <v>19</v>
      </c>
      <c r="N168" s="135" t="s">
        <v>43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193</v>
      </c>
      <c r="AT168" s="138" t="s">
        <v>138</v>
      </c>
      <c r="AU168" s="138" t="s">
        <v>82</v>
      </c>
      <c r="AY168" s="17" t="s">
        <v>135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80</v>
      </c>
      <c r="BK168" s="139">
        <f>ROUND(I168*H168,2)</f>
        <v>0</v>
      </c>
      <c r="BL168" s="17" t="s">
        <v>193</v>
      </c>
      <c r="BM168" s="138" t="s">
        <v>269</v>
      </c>
    </row>
    <row r="169" spans="2:65" s="12" customFormat="1">
      <c r="B169" s="144"/>
      <c r="D169" s="145" t="s">
        <v>149</v>
      </c>
      <c r="E169" s="146" t="s">
        <v>19</v>
      </c>
      <c r="F169" s="147" t="s">
        <v>539</v>
      </c>
      <c r="H169" s="146" t="s">
        <v>19</v>
      </c>
      <c r="I169" s="148"/>
      <c r="L169" s="144"/>
      <c r="M169" s="149"/>
      <c r="T169" s="150"/>
      <c r="AT169" s="146" t="s">
        <v>149</v>
      </c>
      <c r="AU169" s="146" t="s">
        <v>82</v>
      </c>
      <c r="AV169" s="12" t="s">
        <v>80</v>
      </c>
      <c r="AW169" s="12" t="s">
        <v>33</v>
      </c>
      <c r="AX169" s="12" t="s">
        <v>72</v>
      </c>
      <c r="AY169" s="146" t="s">
        <v>135</v>
      </c>
    </row>
    <row r="170" spans="2:65" s="12" customFormat="1">
      <c r="B170" s="144"/>
      <c r="D170" s="145" t="s">
        <v>149</v>
      </c>
      <c r="E170" s="146" t="s">
        <v>19</v>
      </c>
      <c r="F170" s="147" t="s">
        <v>503</v>
      </c>
      <c r="H170" s="146" t="s">
        <v>19</v>
      </c>
      <c r="I170" s="148"/>
      <c r="L170" s="144"/>
      <c r="M170" s="149"/>
      <c r="T170" s="150"/>
      <c r="AT170" s="146" t="s">
        <v>149</v>
      </c>
      <c r="AU170" s="146" t="s">
        <v>82</v>
      </c>
      <c r="AV170" s="12" t="s">
        <v>80</v>
      </c>
      <c r="AW170" s="12" t="s">
        <v>33</v>
      </c>
      <c r="AX170" s="12" t="s">
        <v>72</v>
      </c>
      <c r="AY170" s="146" t="s">
        <v>135</v>
      </c>
    </row>
    <row r="171" spans="2:65" s="13" customFormat="1">
      <c r="B171" s="151"/>
      <c r="D171" s="145" t="s">
        <v>149</v>
      </c>
      <c r="E171" s="152" t="s">
        <v>19</v>
      </c>
      <c r="F171" s="153" t="s">
        <v>540</v>
      </c>
      <c r="H171" s="154">
        <v>20</v>
      </c>
      <c r="I171" s="155"/>
      <c r="L171" s="151"/>
      <c r="M171" s="156"/>
      <c r="T171" s="157"/>
      <c r="AT171" s="152" t="s">
        <v>149</v>
      </c>
      <c r="AU171" s="152" t="s">
        <v>82</v>
      </c>
      <c r="AV171" s="13" t="s">
        <v>82</v>
      </c>
      <c r="AW171" s="13" t="s">
        <v>33</v>
      </c>
      <c r="AX171" s="13" t="s">
        <v>72</v>
      </c>
      <c r="AY171" s="152" t="s">
        <v>135</v>
      </c>
    </row>
    <row r="172" spans="2:65" s="14" customFormat="1">
      <c r="B172" s="158"/>
      <c r="D172" s="145" t="s">
        <v>149</v>
      </c>
      <c r="E172" s="159" t="s">
        <v>19</v>
      </c>
      <c r="F172" s="160" t="s">
        <v>154</v>
      </c>
      <c r="H172" s="161">
        <v>20</v>
      </c>
      <c r="I172" s="162"/>
      <c r="L172" s="158"/>
      <c r="M172" s="163"/>
      <c r="T172" s="164"/>
      <c r="AT172" s="159" t="s">
        <v>149</v>
      </c>
      <c r="AU172" s="159" t="s">
        <v>82</v>
      </c>
      <c r="AV172" s="14" t="s">
        <v>143</v>
      </c>
      <c r="AW172" s="14" t="s">
        <v>33</v>
      </c>
      <c r="AX172" s="14" t="s">
        <v>80</v>
      </c>
      <c r="AY172" s="159" t="s">
        <v>135</v>
      </c>
    </row>
    <row r="173" spans="2:65" s="1" customFormat="1" ht="24.15" customHeight="1">
      <c r="B173" s="32"/>
      <c r="C173" s="127" t="s">
        <v>312</v>
      </c>
      <c r="D173" s="127" t="s">
        <v>138</v>
      </c>
      <c r="E173" s="128" t="s">
        <v>541</v>
      </c>
      <c r="F173" s="129" t="s">
        <v>542</v>
      </c>
      <c r="G173" s="130" t="s">
        <v>158</v>
      </c>
      <c r="H173" s="131">
        <v>45</v>
      </c>
      <c r="I173" s="132"/>
      <c r="J173" s="133">
        <f>ROUND(I173*H173,2)</f>
        <v>0</v>
      </c>
      <c r="K173" s="129" t="s">
        <v>448</v>
      </c>
      <c r="L173" s="32"/>
      <c r="M173" s="134" t="s">
        <v>19</v>
      </c>
      <c r="N173" s="135" t="s">
        <v>43</v>
      </c>
      <c r="P173" s="136">
        <f>O173*H173</f>
        <v>0</v>
      </c>
      <c r="Q173" s="136">
        <v>0</v>
      </c>
      <c r="R173" s="136">
        <f>Q173*H173</f>
        <v>0</v>
      </c>
      <c r="S173" s="136">
        <v>0</v>
      </c>
      <c r="T173" s="137">
        <f>S173*H173</f>
        <v>0</v>
      </c>
      <c r="AR173" s="138" t="s">
        <v>193</v>
      </c>
      <c r="AT173" s="138" t="s">
        <v>138</v>
      </c>
      <c r="AU173" s="138" t="s">
        <v>82</v>
      </c>
      <c r="AY173" s="17" t="s">
        <v>135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7" t="s">
        <v>80</v>
      </c>
      <c r="BK173" s="139">
        <f>ROUND(I173*H173,2)</f>
        <v>0</v>
      </c>
      <c r="BL173" s="17" t="s">
        <v>193</v>
      </c>
      <c r="BM173" s="138" t="s">
        <v>275</v>
      </c>
    </row>
    <row r="174" spans="2:65" s="12" customFormat="1">
      <c r="B174" s="144"/>
      <c r="D174" s="145" t="s">
        <v>149</v>
      </c>
      <c r="E174" s="146" t="s">
        <v>19</v>
      </c>
      <c r="F174" s="147" t="s">
        <v>539</v>
      </c>
      <c r="H174" s="146" t="s">
        <v>19</v>
      </c>
      <c r="I174" s="148"/>
      <c r="L174" s="144"/>
      <c r="M174" s="149"/>
      <c r="T174" s="150"/>
      <c r="AT174" s="146" t="s">
        <v>149</v>
      </c>
      <c r="AU174" s="146" t="s">
        <v>82</v>
      </c>
      <c r="AV174" s="12" t="s">
        <v>80</v>
      </c>
      <c r="AW174" s="12" t="s">
        <v>33</v>
      </c>
      <c r="AX174" s="12" t="s">
        <v>72</v>
      </c>
      <c r="AY174" s="146" t="s">
        <v>135</v>
      </c>
    </row>
    <row r="175" spans="2:65" s="12" customFormat="1">
      <c r="B175" s="144"/>
      <c r="D175" s="145" t="s">
        <v>149</v>
      </c>
      <c r="E175" s="146" t="s">
        <v>19</v>
      </c>
      <c r="F175" s="147" t="s">
        <v>503</v>
      </c>
      <c r="H175" s="146" t="s">
        <v>19</v>
      </c>
      <c r="I175" s="148"/>
      <c r="L175" s="144"/>
      <c r="M175" s="149"/>
      <c r="T175" s="150"/>
      <c r="AT175" s="146" t="s">
        <v>149</v>
      </c>
      <c r="AU175" s="146" t="s">
        <v>82</v>
      </c>
      <c r="AV175" s="12" t="s">
        <v>80</v>
      </c>
      <c r="AW175" s="12" t="s">
        <v>33</v>
      </c>
      <c r="AX175" s="12" t="s">
        <v>72</v>
      </c>
      <c r="AY175" s="146" t="s">
        <v>135</v>
      </c>
    </row>
    <row r="176" spans="2:65" s="13" customFormat="1">
      <c r="B176" s="151"/>
      <c r="D176" s="145" t="s">
        <v>149</v>
      </c>
      <c r="E176" s="152" t="s">
        <v>19</v>
      </c>
      <c r="F176" s="153" t="s">
        <v>543</v>
      </c>
      <c r="H176" s="154">
        <v>45</v>
      </c>
      <c r="I176" s="155"/>
      <c r="L176" s="151"/>
      <c r="M176" s="156"/>
      <c r="T176" s="157"/>
      <c r="AT176" s="152" t="s">
        <v>149</v>
      </c>
      <c r="AU176" s="152" t="s">
        <v>82</v>
      </c>
      <c r="AV176" s="13" t="s">
        <v>82</v>
      </c>
      <c r="AW176" s="13" t="s">
        <v>33</v>
      </c>
      <c r="AX176" s="13" t="s">
        <v>72</v>
      </c>
      <c r="AY176" s="152" t="s">
        <v>135</v>
      </c>
    </row>
    <row r="177" spans="2:65" s="14" customFormat="1">
      <c r="B177" s="158"/>
      <c r="D177" s="145" t="s">
        <v>149</v>
      </c>
      <c r="E177" s="159" t="s">
        <v>19</v>
      </c>
      <c r="F177" s="160" t="s">
        <v>154</v>
      </c>
      <c r="H177" s="161">
        <v>45</v>
      </c>
      <c r="I177" s="162"/>
      <c r="L177" s="158"/>
      <c r="M177" s="163"/>
      <c r="T177" s="164"/>
      <c r="AT177" s="159" t="s">
        <v>149</v>
      </c>
      <c r="AU177" s="159" t="s">
        <v>82</v>
      </c>
      <c r="AV177" s="14" t="s">
        <v>143</v>
      </c>
      <c r="AW177" s="14" t="s">
        <v>33</v>
      </c>
      <c r="AX177" s="14" t="s">
        <v>80</v>
      </c>
      <c r="AY177" s="159" t="s">
        <v>135</v>
      </c>
    </row>
    <row r="178" spans="2:65" s="1" customFormat="1" ht="24.15" customHeight="1">
      <c r="B178" s="32"/>
      <c r="C178" s="127" t="s">
        <v>230</v>
      </c>
      <c r="D178" s="127" t="s">
        <v>138</v>
      </c>
      <c r="E178" s="128" t="s">
        <v>544</v>
      </c>
      <c r="F178" s="129" t="s">
        <v>545</v>
      </c>
      <c r="G178" s="130" t="s">
        <v>158</v>
      </c>
      <c r="H178" s="131">
        <v>35</v>
      </c>
      <c r="I178" s="132"/>
      <c r="J178" s="133">
        <f>ROUND(I178*H178,2)</f>
        <v>0</v>
      </c>
      <c r="K178" s="129" t="s">
        <v>448</v>
      </c>
      <c r="L178" s="32"/>
      <c r="M178" s="134" t="s">
        <v>19</v>
      </c>
      <c r="N178" s="135" t="s">
        <v>43</v>
      </c>
      <c r="P178" s="136">
        <f>O178*H178</f>
        <v>0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193</v>
      </c>
      <c r="AT178" s="138" t="s">
        <v>138</v>
      </c>
      <c r="AU178" s="138" t="s">
        <v>82</v>
      </c>
      <c r="AY178" s="17" t="s">
        <v>135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80</v>
      </c>
      <c r="BK178" s="139">
        <f>ROUND(I178*H178,2)</f>
        <v>0</v>
      </c>
      <c r="BL178" s="17" t="s">
        <v>193</v>
      </c>
      <c r="BM178" s="138" t="s">
        <v>278</v>
      </c>
    </row>
    <row r="179" spans="2:65" s="12" customFormat="1">
      <c r="B179" s="144"/>
      <c r="D179" s="145" t="s">
        <v>149</v>
      </c>
      <c r="E179" s="146" t="s">
        <v>19</v>
      </c>
      <c r="F179" s="147" t="s">
        <v>539</v>
      </c>
      <c r="H179" s="146" t="s">
        <v>19</v>
      </c>
      <c r="I179" s="148"/>
      <c r="L179" s="144"/>
      <c r="M179" s="149"/>
      <c r="T179" s="150"/>
      <c r="AT179" s="146" t="s">
        <v>149</v>
      </c>
      <c r="AU179" s="146" t="s">
        <v>82</v>
      </c>
      <c r="AV179" s="12" t="s">
        <v>80</v>
      </c>
      <c r="AW179" s="12" t="s">
        <v>33</v>
      </c>
      <c r="AX179" s="12" t="s">
        <v>72</v>
      </c>
      <c r="AY179" s="146" t="s">
        <v>135</v>
      </c>
    </row>
    <row r="180" spans="2:65" s="12" customFormat="1">
      <c r="B180" s="144"/>
      <c r="D180" s="145" t="s">
        <v>149</v>
      </c>
      <c r="E180" s="146" t="s">
        <v>19</v>
      </c>
      <c r="F180" s="147" t="s">
        <v>503</v>
      </c>
      <c r="H180" s="146" t="s">
        <v>19</v>
      </c>
      <c r="I180" s="148"/>
      <c r="L180" s="144"/>
      <c r="M180" s="149"/>
      <c r="T180" s="150"/>
      <c r="AT180" s="146" t="s">
        <v>149</v>
      </c>
      <c r="AU180" s="146" t="s">
        <v>82</v>
      </c>
      <c r="AV180" s="12" t="s">
        <v>80</v>
      </c>
      <c r="AW180" s="12" t="s">
        <v>33</v>
      </c>
      <c r="AX180" s="12" t="s">
        <v>72</v>
      </c>
      <c r="AY180" s="146" t="s">
        <v>135</v>
      </c>
    </row>
    <row r="181" spans="2:65" s="13" customFormat="1">
      <c r="B181" s="151"/>
      <c r="D181" s="145" t="s">
        <v>149</v>
      </c>
      <c r="E181" s="152" t="s">
        <v>19</v>
      </c>
      <c r="F181" s="153" t="s">
        <v>546</v>
      </c>
      <c r="H181" s="154">
        <v>35</v>
      </c>
      <c r="I181" s="155"/>
      <c r="L181" s="151"/>
      <c r="M181" s="156"/>
      <c r="T181" s="157"/>
      <c r="AT181" s="152" t="s">
        <v>149</v>
      </c>
      <c r="AU181" s="152" t="s">
        <v>82</v>
      </c>
      <c r="AV181" s="13" t="s">
        <v>82</v>
      </c>
      <c r="AW181" s="13" t="s">
        <v>33</v>
      </c>
      <c r="AX181" s="13" t="s">
        <v>72</v>
      </c>
      <c r="AY181" s="152" t="s">
        <v>135</v>
      </c>
    </row>
    <row r="182" spans="2:65" s="14" customFormat="1">
      <c r="B182" s="158"/>
      <c r="D182" s="145" t="s">
        <v>149</v>
      </c>
      <c r="E182" s="159" t="s">
        <v>19</v>
      </c>
      <c r="F182" s="160" t="s">
        <v>154</v>
      </c>
      <c r="H182" s="161">
        <v>35</v>
      </c>
      <c r="I182" s="162"/>
      <c r="L182" s="158"/>
      <c r="M182" s="163"/>
      <c r="T182" s="164"/>
      <c r="AT182" s="159" t="s">
        <v>149</v>
      </c>
      <c r="AU182" s="159" t="s">
        <v>82</v>
      </c>
      <c r="AV182" s="14" t="s">
        <v>143</v>
      </c>
      <c r="AW182" s="14" t="s">
        <v>33</v>
      </c>
      <c r="AX182" s="14" t="s">
        <v>80</v>
      </c>
      <c r="AY182" s="159" t="s">
        <v>135</v>
      </c>
    </row>
    <row r="183" spans="2:65" s="1" customFormat="1" ht="24.15" customHeight="1">
      <c r="B183" s="32"/>
      <c r="C183" s="127" t="s">
        <v>321</v>
      </c>
      <c r="D183" s="127" t="s">
        <v>138</v>
      </c>
      <c r="E183" s="128" t="s">
        <v>547</v>
      </c>
      <c r="F183" s="129" t="s">
        <v>548</v>
      </c>
      <c r="G183" s="130" t="s">
        <v>158</v>
      </c>
      <c r="H183" s="131">
        <v>45</v>
      </c>
      <c r="I183" s="132"/>
      <c r="J183" s="133">
        <f>ROUND(I183*H183,2)</f>
        <v>0</v>
      </c>
      <c r="K183" s="129" t="s">
        <v>448</v>
      </c>
      <c r="L183" s="32"/>
      <c r="M183" s="134" t="s">
        <v>19</v>
      </c>
      <c r="N183" s="135" t="s">
        <v>43</v>
      </c>
      <c r="P183" s="136">
        <f>O183*H183</f>
        <v>0</v>
      </c>
      <c r="Q183" s="136">
        <v>0</v>
      </c>
      <c r="R183" s="136">
        <f>Q183*H183</f>
        <v>0</v>
      </c>
      <c r="S183" s="136">
        <v>0</v>
      </c>
      <c r="T183" s="137">
        <f>S183*H183</f>
        <v>0</v>
      </c>
      <c r="AR183" s="138" t="s">
        <v>193</v>
      </c>
      <c r="AT183" s="138" t="s">
        <v>138</v>
      </c>
      <c r="AU183" s="138" t="s">
        <v>82</v>
      </c>
      <c r="AY183" s="17" t="s">
        <v>135</v>
      </c>
      <c r="BE183" s="139">
        <f>IF(N183="základní",J183,0)</f>
        <v>0</v>
      </c>
      <c r="BF183" s="139">
        <f>IF(N183="snížená",J183,0)</f>
        <v>0</v>
      </c>
      <c r="BG183" s="139">
        <f>IF(N183="zákl. přenesená",J183,0)</f>
        <v>0</v>
      </c>
      <c r="BH183" s="139">
        <f>IF(N183="sníž. přenesená",J183,0)</f>
        <v>0</v>
      </c>
      <c r="BI183" s="139">
        <f>IF(N183="nulová",J183,0)</f>
        <v>0</v>
      </c>
      <c r="BJ183" s="17" t="s">
        <v>80</v>
      </c>
      <c r="BK183" s="139">
        <f>ROUND(I183*H183,2)</f>
        <v>0</v>
      </c>
      <c r="BL183" s="17" t="s">
        <v>193</v>
      </c>
      <c r="BM183" s="138" t="s">
        <v>281</v>
      </c>
    </row>
    <row r="184" spans="2:65" s="12" customFormat="1">
      <c r="B184" s="144"/>
      <c r="D184" s="145" t="s">
        <v>149</v>
      </c>
      <c r="E184" s="146" t="s">
        <v>19</v>
      </c>
      <c r="F184" s="147" t="s">
        <v>539</v>
      </c>
      <c r="H184" s="146" t="s">
        <v>19</v>
      </c>
      <c r="I184" s="148"/>
      <c r="L184" s="144"/>
      <c r="M184" s="149"/>
      <c r="T184" s="150"/>
      <c r="AT184" s="146" t="s">
        <v>149</v>
      </c>
      <c r="AU184" s="146" t="s">
        <v>82</v>
      </c>
      <c r="AV184" s="12" t="s">
        <v>80</v>
      </c>
      <c r="AW184" s="12" t="s">
        <v>33</v>
      </c>
      <c r="AX184" s="12" t="s">
        <v>72</v>
      </c>
      <c r="AY184" s="146" t="s">
        <v>135</v>
      </c>
    </row>
    <row r="185" spans="2:65" s="12" customFormat="1">
      <c r="B185" s="144"/>
      <c r="D185" s="145" t="s">
        <v>149</v>
      </c>
      <c r="E185" s="146" t="s">
        <v>19</v>
      </c>
      <c r="F185" s="147" t="s">
        <v>503</v>
      </c>
      <c r="H185" s="146" t="s">
        <v>19</v>
      </c>
      <c r="I185" s="148"/>
      <c r="L185" s="144"/>
      <c r="M185" s="149"/>
      <c r="T185" s="150"/>
      <c r="AT185" s="146" t="s">
        <v>149</v>
      </c>
      <c r="AU185" s="146" t="s">
        <v>82</v>
      </c>
      <c r="AV185" s="12" t="s">
        <v>80</v>
      </c>
      <c r="AW185" s="12" t="s">
        <v>33</v>
      </c>
      <c r="AX185" s="12" t="s">
        <v>72</v>
      </c>
      <c r="AY185" s="146" t="s">
        <v>135</v>
      </c>
    </row>
    <row r="186" spans="2:65" s="13" customFormat="1">
      <c r="B186" s="151"/>
      <c r="D186" s="145" t="s">
        <v>149</v>
      </c>
      <c r="E186" s="152" t="s">
        <v>19</v>
      </c>
      <c r="F186" s="153" t="s">
        <v>543</v>
      </c>
      <c r="H186" s="154">
        <v>45</v>
      </c>
      <c r="I186" s="155"/>
      <c r="L186" s="151"/>
      <c r="M186" s="156"/>
      <c r="T186" s="157"/>
      <c r="AT186" s="152" t="s">
        <v>149</v>
      </c>
      <c r="AU186" s="152" t="s">
        <v>82</v>
      </c>
      <c r="AV186" s="13" t="s">
        <v>82</v>
      </c>
      <c r="AW186" s="13" t="s">
        <v>33</v>
      </c>
      <c r="AX186" s="13" t="s">
        <v>72</v>
      </c>
      <c r="AY186" s="152" t="s">
        <v>135</v>
      </c>
    </row>
    <row r="187" spans="2:65" s="14" customFormat="1">
      <c r="B187" s="158"/>
      <c r="D187" s="145" t="s">
        <v>149</v>
      </c>
      <c r="E187" s="159" t="s">
        <v>19</v>
      </c>
      <c r="F187" s="160" t="s">
        <v>154</v>
      </c>
      <c r="H187" s="161">
        <v>45</v>
      </c>
      <c r="I187" s="162"/>
      <c r="L187" s="158"/>
      <c r="M187" s="163"/>
      <c r="T187" s="164"/>
      <c r="AT187" s="159" t="s">
        <v>149</v>
      </c>
      <c r="AU187" s="159" t="s">
        <v>82</v>
      </c>
      <c r="AV187" s="14" t="s">
        <v>143</v>
      </c>
      <c r="AW187" s="14" t="s">
        <v>33</v>
      </c>
      <c r="AX187" s="14" t="s">
        <v>80</v>
      </c>
      <c r="AY187" s="159" t="s">
        <v>135</v>
      </c>
    </row>
    <row r="188" spans="2:65" s="1" customFormat="1" ht="16.5" customHeight="1">
      <c r="B188" s="32"/>
      <c r="C188" s="127" t="s">
        <v>234</v>
      </c>
      <c r="D188" s="127" t="s">
        <v>138</v>
      </c>
      <c r="E188" s="128" t="s">
        <v>549</v>
      </c>
      <c r="F188" s="129" t="s">
        <v>550</v>
      </c>
      <c r="G188" s="130" t="s">
        <v>158</v>
      </c>
      <c r="H188" s="131">
        <v>55</v>
      </c>
      <c r="I188" s="132"/>
      <c r="J188" s="133">
        <f>ROUND(I188*H188,2)</f>
        <v>0</v>
      </c>
      <c r="K188" s="129" t="s">
        <v>448</v>
      </c>
      <c r="L188" s="32"/>
      <c r="M188" s="134" t="s">
        <v>19</v>
      </c>
      <c r="N188" s="135" t="s">
        <v>43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193</v>
      </c>
      <c r="AT188" s="138" t="s">
        <v>138</v>
      </c>
      <c r="AU188" s="138" t="s">
        <v>82</v>
      </c>
      <c r="AY188" s="17" t="s">
        <v>135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80</v>
      </c>
      <c r="BK188" s="139">
        <f>ROUND(I188*H188,2)</f>
        <v>0</v>
      </c>
      <c r="BL188" s="17" t="s">
        <v>193</v>
      </c>
      <c r="BM188" s="138" t="s">
        <v>288</v>
      </c>
    </row>
    <row r="189" spans="2:65" s="12" customFormat="1">
      <c r="B189" s="144"/>
      <c r="D189" s="145" t="s">
        <v>149</v>
      </c>
      <c r="E189" s="146" t="s">
        <v>19</v>
      </c>
      <c r="F189" s="147" t="s">
        <v>551</v>
      </c>
      <c r="H189" s="146" t="s">
        <v>19</v>
      </c>
      <c r="I189" s="148"/>
      <c r="L189" s="144"/>
      <c r="M189" s="149"/>
      <c r="T189" s="150"/>
      <c r="AT189" s="146" t="s">
        <v>149</v>
      </c>
      <c r="AU189" s="146" t="s">
        <v>82</v>
      </c>
      <c r="AV189" s="12" t="s">
        <v>80</v>
      </c>
      <c r="AW189" s="12" t="s">
        <v>33</v>
      </c>
      <c r="AX189" s="12" t="s">
        <v>72</v>
      </c>
      <c r="AY189" s="146" t="s">
        <v>135</v>
      </c>
    </row>
    <row r="190" spans="2:65" s="13" customFormat="1">
      <c r="B190" s="151"/>
      <c r="D190" s="145" t="s">
        <v>149</v>
      </c>
      <c r="E190" s="152" t="s">
        <v>19</v>
      </c>
      <c r="F190" s="153" t="s">
        <v>552</v>
      </c>
      <c r="H190" s="154">
        <v>55</v>
      </c>
      <c r="I190" s="155"/>
      <c r="L190" s="151"/>
      <c r="M190" s="156"/>
      <c r="T190" s="157"/>
      <c r="AT190" s="152" t="s">
        <v>149</v>
      </c>
      <c r="AU190" s="152" t="s">
        <v>82</v>
      </c>
      <c r="AV190" s="13" t="s">
        <v>82</v>
      </c>
      <c r="AW190" s="13" t="s">
        <v>33</v>
      </c>
      <c r="AX190" s="13" t="s">
        <v>72</v>
      </c>
      <c r="AY190" s="152" t="s">
        <v>135</v>
      </c>
    </row>
    <row r="191" spans="2:65" s="14" customFormat="1">
      <c r="B191" s="158"/>
      <c r="D191" s="145" t="s">
        <v>149</v>
      </c>
      <c r="E191" s="159" t="s">
        <v>19</v>
      </c>
      <c r="F191" s="160" t="s">
        <v>154</v>
      </c>
      <c r="H191" s="161">
        <v>55</v>
      </c>
      <c r="I191" s="162"/>
      <c r="L191" s="158"/>
      <c r="M191" s="163"/>
      <c r="T191" s="164"/>
      <c r="AT191" s="159" t="s">
        <v>149</v>
      </c>
      <c r="AU191" s="159" t="s">
        <v>82</v>
      </c>
      <c r="AV191" s="14" t="s">
        <v>143</v>
      </c>
      <c r="AW191" s="14" t="s">
        <v>33</v>
      </c>
      <c r="AX191" s="14" t="s">
        <v>80</v>
      </c>
      <c r="AY191" s="159" t="s">
        <v>135</v>
      </c>
    </row>
    <row r="192" spans="2:65" s="1" customFormat="1" ht="16.5" customHeight="1">
      <c r="B192" s="32"/>
      <c r="C192" s="127" t="s">
        <v>330</v>
      </c>
      <c r="D192" s="127" t="s">
        <v>138</v>
      </c>
      <c r="E192" s="128" t="s">
        <v>553</v>
      </c>
      <c r="F192" s="129" t="s">
        <v>554</v>
      </c>
      <c r="G192" s="130" t="s">
        <v>158</v>
      </c>
      <c r="H192" s="131">
        <v>45</v>
      </c>
      <c r="I192" s="132"/>
      <c r="J192" s="133">
        <f>ROUND(I192*H192,2)</f>
        <v>0</v>
      </c>
      <c r="K192" s="129" t="s">
        <v>448</v>
      </c>
      <c r="L192" s="32"/>
      <c r="M192" s="134" t="s">
        <v>19</v>
      </c>
      <c r="N192" s="135" t="s">
        <v>43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193</v>
      </c>
      <c r="AT192" s="138" t="s">
        <v>138</v>
      </c>
      <c r="AU192" s="138" t="s">
        <v>82</v>
      </c>
      <c r="AY192" s="17" t="s">
        <v>135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80</v>
      </c>
      <c r="BK192" s="139">
        <f>ROUND(I192*H192,2)</f>
        <v>0</v>
      </c>
      <c r="BL192" s="17" t="s">
        <v>193</v>
      </c>
      <c r="BM192" s="138" t="s">
        <v>298</v>
      </c>
    </row>
    <row r="193" spans="2:65" s="12" customFormat="1">
      <c r="B193" s="144"/>
      <c r="D193" s="145" t="s">
        <v>149</v>
      </c>
      <c r="E193" s="146" t="s">
        <v>19</v>
      </c>
      <c r="F193" s="147" t="s">
        <v>551</v>
      </c>
      <c r="H193" s="146" t="s">
        <v>19</v>
      </c>
      <c r="I193" s="148"/>
      <c r="L193" s="144"/>
      <c r="M193" s="149"/>
      <c r="T193" s="150"/>
      <c r="AT193" s="146" t="s">
        <v>149</v>
      </c>
      <c r="AU193" s="146" t="s">
        <v>82</v>
      </c>
      <c r="AV193" s="12" t="s">
        <v>80</v>
      </c>
      <c r="AW193" s="12" t="s">
        <v>33</v>
      </c>
      <c r="AX193" s="12" t="s">
        <v>72</v>
      </c>
      <c r="AY193" s="146" t="s">
        <v>135</v>
      </c>
    </row>
    <row r="194" spans="2:65" s="13" customFormat="1">
      <c r="B194" s="151"/>
      <c r="D194" s="145" t="s">
        <v>149</v>
      </c>
      <c r="E194" s="152" t="s">
        <v>19</v>
      </c>
      <c r="F194" s="153" t="s">
        <v>543</v>
      </c>
      <c r="H194" s="154">
        <v>45</v>
      </c>
      <c r="I194" s="155"/>
      <c r="L194" s="151"/>
      <c r="M194" s="156"/>
      <c r="T194" s="157"/>
      <c r="AT194" s="152" t="s">
        <v>149</v>
      </c>
      <c r="AU194" s="152" t="s">
        <v>82</v>
      </c>
      <c r="AV194" s="13" t="s">
        <v>82</v>
      </c>
      <c r="AW194" s="13" t="s">
        <v>33</v>
      </c>
      <c r="AX194" s="13" t="s">
        <v>72</v>
      </c>
      <c r="AY194" s="152" t="s">
        <v>135</v>
      </c>
    </row>
    <row r="195" spans="2:65" s="14" customFormat="1">
      <c r="B195" s="158"/>
      <c r="D195" s="145" t="s">
        <v>149</v>
      </c>
      <c r="E195" s="159" t="s">
        <v>19</v>
      </c>
      <c r="F195" s="160" t="s">
        <v>154</v>
      </c>
      <c r="H195" s="161">
        <v>45</v>
      </c>
      <c r="I195" s="162"/>
      <c r="L195" s="158"/>
      <c r="M195" s="163"/>
      <c r="T195" s="164"/>
      <c r="AT195" s="159" t="s">
        <v>149</v>
      </c>
      <c r="AU195" s="159" t="s">
        <v>82</v>
      </c>
      <c r="AV195" s="14" t="s">
        <v>143</v>
      </c>
      <c r="AW195" s="14" t="s">
        <v>33</v>
      </c>
      <c r="AX195" s="14" t="s">
        <v>80</v>
      </c>
      <c r="AY195" s="159" t="s">
        <v>135</v>
      </c>
    </row>
    <row r="196" spans="2:65" s="1" customFormat="1" ht="16.5" customHeight="1">
      <c r="B196" s="32"/>
      <c r="C196" s="127" t="s">
        <v>240</v>
      </c>
      <c r="D196" s="127" t="s">
        <v>138</v>
      </c>
      <c r="E196" s="128" t="s">
        <v>555</v>
      </c>
      <c r="F196" s="129" t="s">
        <v>556</v>
      </c>
      <c r="G196" s="130" t="s">
        <v>396</v>
      </c>
      <c r="H196" s="131">
        <v>10</v>
      </c>
      <c r="I196" s="132"/>
      <c r="J196" s="133">
        <f>ROUND(I196*H196,2)</f>
        <v>0</v>
      </c>
      <c r="K196" s="129" t="s">
        <v>448</v>
      </c>
      <c r="L196" s="32"/>
      <c r="M196" s="134" t="s">
        <v>19</v>
      </c>
      <c r="N196" s="135" t="s">
        <v>43</v>
      </c>
      <c r="P196" s="136">
        <f>O196*H196</f>
        <v>0</v>
      </c>
      <c r="Q196" s="136">
        <v>0</v>
      </c>
      <c r="R196" s="136">
        <f>Q196*H196</f>
        <v>0</v>
      </c>
      <c r="S196" s="136">
        <v>0</v>
      </c>
      <c r="T196" s="137">
        <f>S196*H196</f>
        <v>0</v>
      </c>
      <c r="AR196" s="138" t="s">
        <v>193</v>
      </c>
      <c r="AT196" s="138" t="s">
        <v>138</v>
      </c>
      <c r="AU196" s="138" t="s">
        <v>82</v>
      </c>
      <c r="AY196" s="17" t="s">
        <v>135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80</v>
      </c>
      <c r="BK196" s="139">
        <f>ROUND(I196*H196,2)</f>
        <v>0</v>
      </c>
      <c r="BL196" s="17" t="s">
        <v>193</v>
      </c>
      <c r="BM196" s="138" t="s">
        <v>306</v>
      </c>
    </row>
    <row r="197" spans="2:65" s="1" customFormat="1" ht="16.5" customHeight="1">
      <c r="B197" s="32"/>
      <c r="C197" s="127" t="s">
        <v>340</v>
      </c>
      <c r="D197" s="127" t="s">
        <v>138</v>
      </c>
      <c r="E197" s="128" t="s">
        <v>557</v>
      </c>
      <c r="F197" s="129" t="s">
        <v>558</v>
      </c>
      <c r="G197" s="130" t="s">
        <v>396</v>
      </c>
      <c r="H197" s="131">
        <v>8</v>
      </c>
      <c r="I197" s="132"/>
      <c r="J197" s="133">
        <f>ROUND(I197*H197,2)</f>
        <v>0</v>
      </c>
      <c r="K197" s="129" t="s">
        <v>448</v>
      </c>
      <c r="L197" s="32"/>
      <c r="M197" s="134" t="s">
        <v>19</v>
      </c>
      <c r="N197" s="135" t="s">
        <v>43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193</v>
      </c>
      <c r="AT197" s="138" t="s">
        <v>138</v>
      </c>
      <c r="AU197" s="138" t="s">
        <v>82</v>
      </c>
      <c r="AY197" s="17" t="s">
        <v>135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80</v>
      </c>
      <c r="BK197" s="139">
        <f>ROUND(I197*H197,2)</f>
        <v>0</v>
      </c>
      <c r="BL197" s="17" t="s">
        <v>193</v>
      </c>
      <c r="BM197" s="138" t="s">
        <v>310</v>
      </c>
    </row>
    <row r="198" spans="2:65" s="1" customFormat="1" ht="16.5" customHeight="1">
      <c r="B198" s="32"/>
      <c r="C198" s="127" t="s">
        <v>243</v>
      </c>
      <c r="D198" s="127" t="s">
        <v>138</v>
      </c>
      <c r="E198" s="128" t="s">
        <v>559</v>
      </c>
      <c r="F198" s="129" t="s">
        <v>560</v>
      </c>
      <c r="G198" s="130" t="s">
        <v>515</v>
      </c>
      <c r="H198" s="178"/>
      <c r="I198" s="132"/>
      <c r="J198" s="133">
        <f>ROUND(I198*H198,2)</f>
        <v>0</v>
      </c>
      <c r="K198" s="129" t="s">
        <v>448</v>
      </c>
      <c r="L198" s="32"/>
      <c r="M198" s="134" t="s">
        <v>19</v>
      </c>
      <c r="N198" s="135" t="s">
        <v>43</v>
      </c>
      <c r="P198" s="136">
        <f>O198*H198</f>
        <v>0</v>
      </c>
      <c r="Q198" s="136">
        <v>0</v>
      </c>
      <c r="R198" s="136">
        <f>Q198*H198</f>
        <v>0</v>
      </c>
      <c r="S198" s="136">
        <v>0</v>
      </c>
      <c r="T198" s="137">
        <f>S198*H198</f>
        <v>0</v>
      </c>
      <c r="AR198" s="138" t="s">
        <v>193</v>
      </c>
      <c r="AT198" s="138" t="s">
        <v>138</v>
      </c>
      <c r="AU198" s="138" t="s">
        <v>82</v>
      </c>
      <c r="AY198" s="17" t="s">
        <v>135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7" t="s">
        <v>80</v>
      </c>
      <c r="BK198" s="139">
        <f>ROUND(I198*H198,2)</f>
        <v>0</v>
      </c>
      <c r="BL198" s="17" t="s">
        <v>193</v>
      </c>
      <c r="BM198" s="138" t="s">
        <v>315</v>
      </c>
    </row>
    <row r="199" spans="2:65" s="11" customFormat="1" ht="22.75" customHeight="1">
      <c r="B199" s="115"/>
      <c r="D199" s="116" t="s">
        <v>71</v>
      </c>
      <c r="E199" s="125" t="s">
        <v>561</v>
      </c>
      <c r="F199" s="125" t="s">
        <v>562</v>
      </c>
      <c r="I199" s="118"/>
      <c r="J199" s="126">
        <f>BK199</f>
        <v>0</v>
      </c>
      <c r="L199" s="115"/>
      <c r="M199" s="120"/>
      <c r="P199" s="121">
        <f>SUM(P200:P205)</f>
        <v>0</v>
      </c>
      <c r="R199" s="121">
        <f>SUM(R200:R205)</f>
        <v>0</v>
      </c>
      <c r="T199" s="122">
        <f>SUM(T200:T205)</f>
        <v>0</v>
      </c>
      <c r="AR199" s="116" t="s">
        <v>82</v>
      </c>
      <c r="AT199" s="123" t="s">
        <v>71</v>
      </c>
      <c r="AU199" s="123" t="s">
        <v>80</v>
      </c>
      <c r="AY199" s="116" t="s">
        <v>135</v>
      </c>
      <c r="BK199" s="124">
        <f>SUM(BK200:BK205)</f>
        <v>0</v>
      </c>
    </row>
    <row r="200" spans="2:65" s="1" customFormat="1" ht="16.5" customHeight="1">
      <c r="B200" s="32"/>
      <c r="C200" s="127" t="s">
        <v>349</v>
      </c>
      <c r="D200" s="127" t="s">
        <v>138</v>
      </c>
      <c r="E200" s="128" t="s">
        <v>563</v>
      </c>
      <c r="F200" s="129" t="s">
        <v>564</v>
      </c>
      <c r="G200" s="130" t="s">
        <v>396</v>
      </c>
      <c r="H200" s="131">
        <v>4</v>
      </c>
      <c r="I200" s="132"/>
      <c r="J200" s="133">
        <f t="shared" ref="J200:J205" si="10">ROUND(I200*H200,2)</f>
        <v>0</v>
      </c>
      <c r="K200" s="129" t="s">
        <v>448</v>
      </c>
      <c r="L200" s="32"/>
      <c r="M200" s="134" t="s">
        <v>19</v>
      </c>
      <c r="N200" s="135" t="s">
        <v>43</v>
      </c>
      <c r="P200" s="136">
        <f t="shared" ref="P200:P205" si="11">O200*H200</f>
        <v>0</v>
      </c>
      <c r="Q200" s="136">
        <v>0</v>
      </c>
      <c r="R200" s="136">
        <f t="shared" ref="R200:R205" si="12">Q200*H200</f>
        <v>0</v>
      </c>
      <c r="S200" s="136">
        <v>0</v>
      </c>
      <c r="T200" s="137">
        <f t="shared" ref="T200:T205" si="13">S200*H200</f>
        <v>0</v>
      </c>
      <c r="AR200" s="138" t="s">
        <v>193</v>
      </c>
      <c r="AT200" s="138" t="s">
        <v>138</v>
      </c>
      <c r="AU200" s="138" t="s">
        <v>82</v>
      </c>
      <c r="AY200" s="17" t="s">
        <v>135</v>
      </c>
      <c r="BE200" s="139">
        <f t="shared" ref="BE200:BE205" si="14">IF(N200="základní",J200,0)</f>
        <v>0</v>
      </c>
      <c r="BF200" s="139">
        <f t="shared" ref="BF200:BF205" si="15">IF(N200="snížená",J200,0)</f>
        <v>0</v>
      </c>
      <c r="BG200" s="139">
        <f t="shared" ref="BG200:BG205" si="16">IF(N200="zákl. přenesená",J200,0)</f>
        <v>0</v>
      </c>
      <c r="BH200" s="139">
        <f t="shared" ref="BH200:BH205" si="17">IF(N200="sníž. přenesená",J200,0)</f>
        <v>0</v>
      </c>
      <c r="BI200" s="139">
        <f t="shared" ref="BI200:BI205" si="18">IF(N200="nulová",J200,0)</f>
        <v>0</v>
      </c>
      <c r="BJ200" s="17" t="s">
        <v>80</v>
      </c>
      <c r="BK200" s="139">
        <f t="shared" ref="BK200:BK205" si="19">ROUND(I200*H200,2)</f>
        <v>0</v>
      </c>
      <c r="BL200" s="17" t="s">
        <v>193</v>
      </c>
      <c r="BM200" s="138" t="s">
        <v>319</v>
      </c>
    </row>
    <row r="201" spans="2:65" s="1" customFormat="1" ht="16.5" customHeight="1">
      <c r="B201" s="32"/>
      <c r="C201" s="127" t="s">
        <v>247</v>
      </c>
      <c r="D201" s="127" t="s">
        <v>138</v>
      </c>
      <c r="E201" s="128" t="s">
        <v>565</v>
      </c>
      <c r="F201" s="129" t="s">
        <v>566</v>
      </c>
      <c r="G201" s="130" t="s">
        <v>396</v>
      </c>
      <c r="H201" s="131">
        <v>2</v>
      </c>
      <c r="I201" s="132"/>
      <c r="J201" s="133">
        <f t="shared" si="10"/>
        <v>0</v>
      </c>
      <c r="K201" s="129" t="s">
        <v>448</v>
      </c>
      <c r="L201" s="32"/>
      <c r="M201" s="134" t="s">
        <v>19</v>
      </c>
      <c r="N201" s="135" t="s">
        <v>43</v>
      </c>
      <c r="P201" s="136">
        <f t="shared" si="11"/>
        <v>0</v>
      </c>
      <c r="Q201" s="136">
        <v>0</v>
      </c>
      <c r="R201" s="136">
        <f t="shared" si="12"/>
        <v>0</v>
      </c>
      <c r="S201" s="136">
        <v>0</v>
      </c>
      <c r="T201" s="137">
        <f t="shared" si="13"/>
        <v>0</v>
      </c>
      <c r="AR201" s="138" t="s">
        <v>193</v>
      </c>
      <c r="AT201" s="138" t="s">
        <v>138</v>
      </c>
      <c r="AU201" s="138" t="s">
        <v>82</v>
      </c>
      <c r="AY201" s="17" t="s">
        <v>135</v>
      </c>
      <c r="BE201" s="139">
        <f t="shared" si="14"/>
        <v>0</v>
      </c>
      <c r="BF201" s="139">
        <f t="shared" si="15"/>
        <v>0</v>
      </c>
      <c r="BG201" s="139">
        <f t="shared" si="16"/>
        <v>0</v>
      </c>
      <c r="BH201" s="139">
        <f t="shared" si="17"/>
        <v>0</v>
      </c>
      <c r="BI201" s="139">
        <f t="shared" si="18"/>
        <v>0</v>
      </c>
      <c r="BJ201" s="17" t="s">
        <v>80</v>
      </c>
      <c r="BK201" s="139">
        <f t="shared" si="19"/>
        <v>0</v>
      </c>
      <c r="BL201" s="17" t="s">
        <v>193</v>
      </c>
      <c r="BM201" s="138" t="s">
        <v>324</v>
      </c>
    </row>
    <row r="202" spans="2:65" s="1" customFormat="1" ht="16.5" customHeight="1">
      <c r="B202" s="32"/>
      <c r="C202" s="127" t="s">
        <v>360</v>
      </c>
      <c r="D202" s="127" t="s">
        <v>138</v>
      </c>
      <c r="E202" s="128" t="s">
        <v>567</v>
      </c>
      <c r="F202" s="129" t="s">
        <v>568</v>
      </c>
      <c r="G202" s="130" t="s">
        <v>396</v>
      </c>
      <c r="H202" s="131">
        <v>2</v>
      </c>
      <c r="I202" s="132"/>
      <c r="J202" s="133">
        <f t="shared" si="10"/>
        <v>0</v>
      </c>
      <c r="K202" s="129" t="s">
        <v>448</v>
      </c>
      <c r="L202" s="32"/>
      <c r="M202" s="134" t="s">
        <v>19</v>
      </c>
      <c r="N202" s="135" t="s">
        <v>43</v>
      </c>
      <c r="P202" s="136">
        <f t="shared" si="11"/>
        <v>0</v>
      </c>
      <c r="Q202" s="136">
        <v>0</v>
      </c>
      <c r="R202" s="136">
        <f t="shared" si="12"/>
        <v>0</v>
      </c>
      <c r="S202" s="136">
        <v>0</v>
      </c>
      <c r="T202" s="137">
        <f t="shared" si="13"/>
        <v>0</v>
      </c>
      <c r="AR202" s="138" t="s">
        <v>193</v>
      </c>
      <c r="AT202" s="138" t="s">
        <v>138</v>
      </c>
      <c r="AU202" s="138" t="s">
        <v>82</v>
      </c>
      <c r="AY202" s="17" t="s">
        <v>135</v>
      </c>
      <c r="BE202" s="139">
        <f t="shared" si="14"/>
        <v>0</v>
      </c>
      <c r="BF202" s="139">
        <f t="shared" si="15"/>
        <v>0</v>
      </c>
      <c r="BG202" s="139">
        <f t="shared" si="16"/>
        <v>0</v>
      </c>
      <c r="BH202" s="139">
        <f t="shared" si="17"/>
        <v>0</v>
      </c>
      <c r="BI202" s="139">
        <f t="shared" si="18"/>
        <v>0</v>
      </c>
      <c r="BJ202" s="17" t="s">
        <v>80</v>
      </c>
      <c r="BK202" s="139">
        <f t="shared" si="19"/>
        <v>0</v>
      </c>
      <c r="BL202" s="17" t="s">
        <v>193</v>
      </c>
      <c r="BM202" s="138" t="s">
        <v>328</v>
      </c>
    </row>
    <row r="203" spans="2:65" s="1" customFormat="1" ht="16.5" customHeight="1">
      <c r="B203" s="32"/>
      <c r="C203" s="127" t="s">
        <v>251</v>
      </c>
      <c r="D203" s="127" t="s">
        <v>138</v>
      </c>
      <c r="E203" s="128" t="s">
        <v>569</v>
      </c>
      <c r="F203" s="129" t="s">
        <v>570</v>
      </c>
      <c r="G203" s="130" t="s">
        <v>396</v>
      </c>
      <c r="H203" s="131">
        <v>4</v>
      </c>
      <c r="I203" s="132"/>
      <c r="J203" s="133">
        <f t="shared" si="10"/>
        <v>0</v>
      </c>
      <c r="K203" s="129" t="s">
        <v>448</v>
      </c>
      <c r="L203" s="32"/>
      <c r="M203" s="134" t="s">
        <v>19</v>
      </c>
      <c r="N203" s="135" t="s">
        <v>43</v>
      </c>
      <c r="P203" s="136">
        <f t="shared" si="11"/>
        <v>0</v>
      </c>
      <c r="Q203" s="136">
        <v>0</v>
      </c>
      <c r="R203" s="136">
        <f t="shared" si="12"/>
        <v>0</v>
      </c>
      <c r="S203" s="136">
        <v>0</v>
      </c>
      <c r="T203" s="137">
        <f t="shared" si="13"/>
        <v>0</v>
      </c>
      <c r="AR203" s="138" t="s">
        <v>193</v>
      </c>
      <c r="AT203" s="138" t="s">
        <v>138</v>
      </c>
      <c r="AU203" s="138" t="s">
        <v>82</v>
      </c>
      <c r="AY203" s="17" t="s">
        <v>135</v>
      </c>
      <c r="BE203" s="139">
        <f t="shared" si="14"/>
        <v>0</v>
      </c>
      <c r="BF203" s="139">
        <f t="shared" si="15"/>
        <v>0</v>
      </c>
      <c r="BG203" s="139">
        <f t="shared" si="16"/>
        <v>0</v>
      </c>
      <c r="BH203" s="139">
        <f t="shared" si="17"/>
        <v>0</v>
      </c>
      <c r="BI203" s="139">
        <f t="shared" si="18"/>
        <v>0</v>
      </c>
      <c r="BJ203" s="17" t="s">
        <v>80</v>
      </c>
      <c r="BK203" s="139">
        <f t="shared" si="19"/>
        <v>0</v>
      </c>
      <c r="BL203" s="17" t="s">
        <v>193</v>
      </c>
      <c r="BM203" s="138" t="s">
        <v>333</v>
      </c>
    </row>
    <row r="204" spans="2:65" s="1" customFormat="1" ht="16.5" customHeight="1">
      <c r="B204" s="32"/>
      <c r="C204" s="127" t="s">
        <v>370</v>
      </c>
      <c r="D204" s="127" t="s">
        <v>138</v>
      </c>
      <c r="E204" s="128" t="s">
        <v>571</v>
      </c>
      <c r="F204" s="129" t="s">
        <v>572</v>
      </c>
      <c r="G204" s="130" t="s">
        <v>396</v>
      </c>
      <c r="H204" s="131">
        <v>8</v>
      </c>
      <c r="I204" s="132"/>
      <c r="J204" s="133">
        <f t="shared" si="10"/>
        <v>0</v>
      </c>
      <c r="K204" s="129" t="s">
        <v>448</v>
      </c>
      <c r="L204" s="32"/>
      <c r="M204" s="134" t="s">
        <v>19</v>
      </c>
      <c r="N204" s="135" t="s">
        <v>43</v>
      </c>
      <c r="P204" s="136">
        <f t="shared" si="11"/>
        <v>0</v>
      </c>
      <c r="Q204" s="136">
        <v>0</v>
      </c>
      <c r="R204" s="136">
        <f t="shared" si="12"/>
        <v>0</v>
      </c>
      <c r="S204" s="136">
        <v>0</v>
      </c>
      <c r="T204" s="137">
        <f t="shared" si="13"/>
        <v>0</v>
      </c>
      <c r="AR204" s="138" t="s">
        <v>193</v>
      </c>
      <c r="AT204" s="138" t="s">
        <v>138</v>
      </c>
      <c r="AU204" s="138" t="s">
        <v>82</v>
      </c>
      <c r="AY204" s="17" t="s">
        <v>135</v>
      </c>
      <c r="BE204" s="139">
        <f t="shared" si="14"/>
        <v>0</v>
      </c>
      <c r="BF204" s="139">
        <f t="shared" si="15"/>
        <v>0</v>
      </c>
      <c r="BG204" s="139">
        <f t="shared" si="16"/>
        <v>0</v>
      </c>
      <c r="BH204" s="139">
        <f t="shared" si="17"/>
        <v>0</v>
      </c>
      <c r="BI204" s="139">
        <f t="shared" si="18"/>
        <v>0</v>
      </c>
      <c r="BJ204" s="17" t="s">
        <v>80</v>
      </c>
      <c r="BK204" s="139">
        <f t="shared" si="19"/>
        <v>0</v>
      </c>
      <c r="BL204" s="17" t="s">
        <v>193</v>
      </c>
      <c r="BM204" s="138" t="s">
        <v>338</v>
      </c>
    </row>
    <row r="205" spans="2:65" s="1" customFormat="1" ht="16.5" customHeight="1">
      <c r="B205" s="32"/>
      <c r="C205" s="127" t="s">
        <v>262</v>
      </c>
      <c r="D205" s="127" t="s">
        <v>138</v>
      </c>
      <c r="E205" s="128" t="s">
        <v>573</v>
      </c>
      <c r="F205" s="129" t="s">
        <v>574</v>
      </c>
      <c r="G205" s="130" t="s">
        <v>515</v>
      </c>
      <c r="H205" s="178"/>
      <c r="I205" s="132"/>
      <c r="J205" s="133">
        <f t="shared" si="10"/>
        <v>0</v>
      </c>
      <c r="K205" s="129" t="s">
        <v>448</v>
      </c>
      <c r="L205" s="32"/>
      <c r="M205" s="134" t="s">
        <v>19</v>
      </c>
      <c r="N205" s="135" t="s">
        <v>43</v>
      </c>
      <c r="P205" s="136">
        <f t="shared" si="11"/>
        <v>0</v>
      </c>
      <c r="Q205" s="136">
        <v>0</v>
      </c>
      <c r="R205" s="136">
        <f t="shared" si="12"/>
        <v>0</v>
      </c>
      <c r="S205" s="136">
        <v>0</v>
      </c>
      <c r="T205" s="137">
        <f t="shared" si="13"/>
        <v>0</v>
      </c>
      <c r="AR205" s="138" t="s">
        <v>193</v>
      </c>
      <c r="AT205" s="138" t="s">
        <v>138</v>
      </c>
      <c r="AU205" s="138" t="s">
        <v>82</v>
      </c>
      <c r="AY205" s="17" t="s">
        <v>135</v>
      </c>
      <c r="BE205" s="139">
        <f t="shared" si="14"/>
        <v>0</v>
      </c>
      <c r="BF205" s="139">
        <f t="shared" si="15"/>
        <v>0</v>
      </c>
      <c r="BG205" s="139">
        <f t="shared" si="16"/>
        <v>0</v>
      </c>
      <c r="BH205" s="139">
        <f t="shared" si="17"/>
        <v>0</v>
      </c>
      <c r="BI205" s="139">
        <f t="shared" si="18"/>
        <v>0</v>
      </c>
      <c r="BJ205" s="17" t="s">
        <v>80</v>
      </c>
      <c r="BK205" s="139">
        <f t="shared" si="19"/>
        <v>0</v>
      </c>
      <c r="BL205" s="17" t="s">
        <v>193</v>
      </c>
      <c r="BM205" s="138" t="s">
        <v>343</v>
      </c>
    </row>
    <row r="206" spans="2:65" s="11" customFormat="1" ht="22.75" customHeight="1">
      <c r="B206" s="115"/>
      <c r="D206" s="116" t="s">
        <v>71</v>
      </c>
      <c r="E206" s="125" t="s">
        <v>575</v>
      </c>
      <c r="F206" s="125" t="s">
        <v>576</v>
      </c>
      <c r="I206" s="118"/>
      <c r="J206" s="126">
        <f>BK206</f>
        <v>0</v>
      </c>
      <c r="L206" s="115"/>
      <c r="M206" s="120"/>
      <c r="P206" s="121">
        <f>SUM(P207:P210)</f>
        <v>0</v>
      </c>
      <c r="R206" s="121">
        <f>SUM(R207:R210)</f>
        <v>0</v>
      </c>
      <c r="T206" s="122">
        <f>SUM(T207:T210)</f>
        <v>0</v>
      </c>
      <c r="AR206" s="116" t="s">
        <v>82</v>
      </c>
      <c r="AT206" s="123" t="s">
        <v>71</v>
      </c>
      <c r="AU206" s="123" t="s">
        <v>80</v>
      </c>
      <c r="AY206" s="116" t="s">
        <v>135</v>
      </c>
      <c r="BK206" s="124">
        <f>SUM(BK207:BK210)</f>
        <v>0</v>
      </c>
    </row>
    <row r="207" spans="2:65" s="1" customFormat="1" ht="16.5" customHeight="1">
      <c r="B207" s="32"/>
      <c r="C207" s="127" t="s">
        <v>379</v>
      </c>
      <c r="D207" s="127" t="s">
        <v>138</v>
      </c>
      <c r="E207" s="128" t="s">
        <v>577</v>
      </c>
      <c r="F207" s="129" t="s">
        <v>578</v>
      </c>
      <c r="G207" s="130" t="s">
        <v>141</v>
      </c>
      <c r="H207" s="131">
        <v>21</v>
      </c>
      <c r="I207" s="132"/>
      <c r="J207" s="133">
        <f>ROUND(I207*H207,2)</f>
        <v>0</v>
      </c>
      <c r="K207" s="129" t="s">
        <v>448</v>
      </c>
      <c r="L207" s="32"/>
      <c r="M207" s="134" t="s">
        <v>19</v>
      </c>
      <c r="N207" s="135" t="s">
        <v>43</v>
      </c>
      <c r="P207" s="136">
        <f>O207*H207</f>
        <v>0</v>
      </c>
      <c r="Q207" s="136">
        <v>0</v>
      </c>
      <c r="R207" s="136">
        <f>Q207*H207</f>
        <v>0</v>
      </c>
      <c r="S207" s="136">
        <v>0</v>
      </c>
      <c r="T207" s="137">
        <f>S207*H207</f>
        <v>0</v>
      </c>
      <c r="AR207" s="138" t="s">
        <v>193</v>
      </c>
      <c r="AT207" s="138" t="s">
        <v>138</v>
      </c>
      <c r="AU207" s="138" t="s">
        <v>82</v>
      </c>
      <c r="AY207" s="17" t="s">
        <v>135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7" t="s">
        <v>80</v>
      </c>
      <c r="BK207" s="139">
        <f>ROUND(I207*H207,2)</f>
        <v>0</v>
      </c>
      <c r="BL207" s="17" t="s">
        <v>193</v>
      </c>
      <c r="BM207" s="138" t="s">
        <v>347</v>
      </c>
    </row>
    <row r="208" spans="2:65" s="1" customFormat="1" ht="16.5" customHeight="1">
      <c r="B208" s="32"/>
      <c r="C208" s="127" t="s">
        <v>269</v>
      </c>
      <c r="D208" s="127" t="s">
        <v>138</v>
      </c>
      <c r="E208" s="128" t="s">
        <v>579</v>
      </c>
      <c r="F208" s="129" t="s">
        <v>580</v>
      </c>
      <c r="G208" s="130" t="s">
        <v>396</v>
      </c>
      <c r="H208" s="131">
        <v>20</v>
      </c>
      <c r="I208" s="132"/>
      <c r="J208" s="133">
        <f>ROUND(I208*H208,2)</f>
        <v>0</v>
      </c>
      <c r="K208" s="129" t="s">
        <v>448</v>
      </c>
      <c r="L208" s="32"/>
      <c r="M208" s="134" t="s">
        <v>19</v>
      </c>
      <c r="N208" s="135" t="s">
        <v>43</v>
      </c>
      <c r="P208" s="136">
        <f>O208*H208</f>
        <v>0</v>
      </c>
      <c r="Q208" s="136">
        <v>0</v>
      </c>
      <c r="R208" s="136">
        <f>Q208*H208</f>
        <v>0</v>
      </c>
      <c r="S208" s="136">
        <v>0</v>
      </c>
      <c r="T208" s="137">
        <f>S208*H208</f>
        <v>0</v>
      </c>
      <c r="AR208" s="138" t="s">
        <v>193</v>
      </c>
      <c r="AT208" s="138" t="s">
        <v>138</v>
      </c>
      <c r="AU208" s="138" t="s">
        <v>82</v>
      </c>
      <c r="AY208" s="17" t="s">
        <v>135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7" t="s">
        <v>80</v>
      </c>
      <c r="BK208" s="139">
        <f>ROUND(I208*H208,2)</f>
        <v>0</v>
      </c>
      <c r="BL208" s="17" t="s">
        <v>193</v>
      </c>
      <c r="BM208" s="138" t="s">
        <v>352</v>
      </c>
    </row>
    <row r="209" spans="2:65" s="1" customFormat="1" ht="16.5" customHeight="1">
      <c r="B209" s="32"/>
      <c r="C209" s="127" t="s">
        <v>389</v>
      </c>
      <c r="D209" s="127" t="s">
        <v>138</v>
      </c>
      <c r="E209" s="128" t="s">
        <v>581</v>
      </c>
      <c r="F209" s="129" t="s">
        <v>582</v>
      </c>
      <c r="G209" s="130" t="s">
        <v>141</v>
      </c>
      <c r="H209" s="131">
        <v>21</v>
      </c>
      <c r="I209" s="132"/>
      <c r="J209" s="133">
        <f>ROUND(I209*H209,2)</f>
        <v>0</v>
      </c>
      <c r="K209" s="129" t="s">
        <v>448</v>
      </c>
      <c r="L209" s="32"/>
      <c r="M209" s="134" t="s">
        <v>19</v>
      </c>
      <c r="N209" s="135" t="s">
        <v>43</v>
      </c>
      <c r="P209" s="136">
        <f>O209*H209</f>
        <v>0</v>
      </c>
      <c r="Q209" s="136">
        <v>0</v>
      </c>
      <c r="R209" s="136">
        <f>Q209*H209</f>
        <v>0</v>
      </c>
      <c r="S209" s="136">
        <v>0</v>
      </c>
      <c r="T209" s="137">
        <f>S209*H209</f>
        <v>0</v>
      </c>
      <c r="AR209" s="138" t="s">
        <v>193</v>
      </c>
      <c r="AT209" s="138" t="s">
        <v>138</v>
      </c>
      <c r="AU209" s="138" t="s">
        <v>82</v>
      </c>
      <c r="AY209" s="17" t="s">
        <v>135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80</v>
      </c>
      <c r="BK209" s="139">
        <f>ROUND(I209*H209,2)</f>
        <v>0</v>
      </c>
      <c r="BL209" s="17" t="s">
        <v>193</v>
      </c>
      <c r="BM209" s="138" t="s">
        <v>358</v>
      </c>
    </row>
    <row r="210" spans="2:65" s="1" customFormat="1" ht="16.5" customHeight="1">
      <c r="B210" s="32"/>
      <c r="C210" s="127" t="s">
        <v>275</v>
      </c>
      <c r="D210" s="127" t="s">
        <v>138</v>
      </c>
      <c r="E210" s="128" t="s">
        <v>583</v>
      </c>
      <c r="F210" s="129" t="s">
        <v>584</v>
      </c>
      <c r="G210" s="130" t="s">
        <v>515</v>
      </c>
      <c r="H210" s="178"/>
      <c r="I210" s="132"/>
      <c r="J210" s="133">
        <f>ROUND(I210*H210,2)</f>
        <v>0</v>
      </c>
      <c r="K210" s="129" t="s">
        <v>448</v>
      </c>
      <c r="L210" s="32"/>
      <c r="M210" s="134" t="s">
        <v>19</v>
      </c>
      <c r="N210" s="135" t="s">
        <v>43</v>
      </c>
      <c r="P210" s="136">
        <f>O210*H210</f>
        <v>0</v>
      </c>
      <c r="Q210" s="136">
        <v>0</v>
      </c>
      <c r="R210" s="136">
        <f>Q210*H210</f>
        <v>0</v>
      </c>
      <c r="S210" s="136">
        <v>0</v>
      </c>
      <c r="T210" s="137">
        <f>S210*H210</f>
        <v>0</v>
      </c>
      <c r="AR210" s="138" t="s">
        <v>193</v>
      </c>
      <c r="AT210" s="138" t="s">
        <v>138</v>
      </c>
      <c r="AU210" s="138" t="s">
        <v>82</v>
      </c>
      <c r="AY210" s="17" t="s">
        <v>135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7" t="s">
        <v>80</v>
      </c>
      <c r="BK210" s="139">
        <f>ROUND(I210*H210,2)</f>
        <v>0</v>
      </c>
      <c r="BL210" s="17" t="s">
        <v>193</v>
      </c>
      <c r="BM210" s="138" t="s">
        <v>362</v>
      </c>
    </row>
    <row r="211" spans="2:65" s="11" customFormat="1" ht="22.75" customHeight="1">
      <c r="B211" s="115"/>
      <c r="D211" s="116" t="s">
        <v>71</v>
      </c>
      <c r="E211" s="125" t="s">
        <v>585</v>
      </c>
      <c r="F211" s="125" t="s">
        <v>586</v>
      </c>
      <c r="I211" s="118"/>
      <c r="J211" s="126">
        <f>BK211</f>
        <v>0</v>
      </c>
      <c r="L211" s="115"/>
      <c r="M211" s="120"/>
      <c r="P211" s="121">
        <f>SUM(P212:P219)</f>
        <v>0</v>
      </c>
      <c r="R211" s="121">
        <f>SUM(R212:R219)</f>
        <v>0</v>
      </c>
      <c r="T211" s="122">
        <f>SUM(T212:T219)</f>
        <v>0</v>
      </c>
      <c r="AR211" s="116" t="s">
        <v>82</v>
      </c>
      <c r="AT211" s="123" t="s">
        <v>71</v>
      </c>
      <c r="AU211" s="123" t="s">
        <v>80</v>
      </c>
      <c r="AY211" s="116" t="s">
        <v>135</v>
      </c>
      <c r="BK211" s="124">
        <f>SUM(BK212:BK219)</f>
        <v>0</v>
      </c>
    </row>
    <row r="212" spans="2:65" s="1" customFormat="1" ht="21.75" customHeight="1">
      <c r="B212" s="32"/>
      <c r="C212" s="127" t="s">
        <v>399</v>
      </c>
      <c r="D212" s="127" t="s">
        <v>138</v>
      </c>
      <c r="E212" s="128" t="s">
        <v>587</v>
      </c>
      <c r="F212" s="129" t="s">
        <v>588</v>
      </c>
      <c r="G212" s="130" t="s">
        <v>141</v>
      </c>
      <c r="H212" s="131">
        <v>21</v>
      </c>
      <c r="I212" s="132"/>
      <c r="J212" s="133">
        <f>ROUND(I212*H212,2)</f>
        <v>0</v>
      </c>
      <c r="K212" s="129" t="s">
        <v>448</v>
      </c>
      <c r="L212" s="32"/>
      <c r="M212" s="134" t="s">
        <v>19</v>
      </c>
      <c r="N212" s="135" t="s">
        <v>43</v>
      </c>
      <c r="P212" s="136">
        <f>O212*H212</f>
        <v>0</v>
      </c>
      <c r="Q212" s="136">
        <v>0</v>
      </c>
      <c r="R212" s="136">
        <f>Q212*H212</f>
        <v>0</v>
      </c>
      <c r="S212" s="136">
        <v>0</v>
      </c>
      <c r="T212" s="137">
        <f>S212*H212</f>
        <v>0</v>
      </c>
      <c r="AR212" s="138" t="s">
        <v>193</v>
      </c>
      <c r="AT212" s="138" t="s">
        <v>138</v>
      </c>
      <c r="AU212" s="138" t="s">
        <v>82</v>
      </c>
      <c r="AY212" s="17" t="s">
        <v>135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7" t="s">
        <v>80</v>
      </c>
      <c r="BK212" s="139">
        <f>ROUND(I212*H212,2)</f>
        <v>0</v>
      </c>
      <c r="BL212" s="17" t="s">
        <v>193</v>
      </c>
      <c r="BM212" s="138" t="s">
        <v>368</v>
      </c>
    </row>
    <row r="213" spans="2:65" s="1" customFormat="1" ht="16.5" customHeight="1">
      <c r="B213" s="32"/>
      <c r="C213" s="127" t="s">
        <v>278</v>
      </c>
      <c r="D213" s="127" t="s">
        <v>138</v>
      </c>
      <c r="E213" s="128" t="s">
        <v>589</v>
      </c>
      <c r="F213" s="129" t="s">
        <v>590</v>
      </c>
      <c r="G213" s="130" t="s">
        <v>141</v>
      </c>
      <c r="H213" s="131">
        <v>21</v>
      </c>
      <c r="I213" s="132"/>
      <c r="J213" s="133">
        <f>ROUND(I213*H213,2)</f>
        <v>0</v>
      </c>
      <c r="K213" s="129" t="s">
        <v>448</v>
      </c>
      <c r="L213" s="32"/>
      <c r="M213" s="134" t="s">
        <v>19</v>
      </c>
      <c r="N213" s="135" t="s">
        <v>43</v>
      </c>
      <c r="P213" s="136">
        <f>O213*H213</f>
        <v>0</v>
      </c>
      <c r="Q213" s="136">
        <v>0</v>
      </c>
      <c r="R213" s="136">
        <f>Q213*H213</f>
        <v>0</v>
      </c>
      <c r="S213" s="136">
        <v>0</v>
      </c>
      <c r="T213" s="137">
        <f>S213*H213</f>
        <v>0</v>
      </c>
      <c r="AR213" s="138" t="s">
        <v>193</v>
      </c>
      <c r="AT213" s="138" t="s">
        <v>138</v>
      </c>
      <c r="AU213" s="138" t="s">
        <v>82</v>
      </c>
      <c r="AY213" s="17" t="s">
        <v>135</v>
      </c>
      <c r="BE213" s="139">
        <f>IF(N213="základní",J213,0)</f>
        <v>0</v>
      </c>
      <c r="BF213" s="139">
        <f>IF(N213="snížená",J213,0)</f>
        <v>0</v>
      </c>
      <c r="BG213" s="139">
        <f>IF(N213="zákl. přenesená",J213,0)</f>
        <v>0</v>
      </c>
      <c r="BH213" s="139">
        <f>IF(N213="sníž. přenesená",J213,0)</f>
        <v>0</v>
      </c>
      <c r="BI213" s="139">
        <f>IF(N213="nulová",J213,0)</f>
        <v>0</v>
      </c>
      <c r="BJ213" s="17" t="s">
        <v>80</v>
      </c>
      <c r="BK213" s="139">
        <f>ROUND(I213*H213,2)</f>
        <v>0</v>
      </c>
      <c r="BL213" s="17" t="s">
        <v>193</v>
      </c>
      <c r="BM213" s="138" t="s">
        <v>373</v>
      </c>
    </row>
    <row r="214" spans="2:65" s="1" customFormat="1" ht="24.15" customHeight="1">
      <c r="B214" s="32"/>
      <c r="C214" s="127" t="s">
        <v>408</v>
      </c>
      <c r="D214" s="127" t="s">
        <v>138</v>
      </c>
      <c r="E214" s="128" t="s">
        <v>591</v>
      </c>
      <c r="F214" s="129" t="s">
        <v>592</v>
      </c>
      <c r="G214" s="130" t="s">
        <v>158</v>
      </c>
      <c r="H214" s="131">
        <v>25</v>
      </c>
      <c r="I214" s="132"/>
      <c r="J214" s="133">
        <f>ROUND(I214*H214,2)</f>
        <v>0</v>
      </c>
      <c r="K214" s="129" t="s">
        <v>448</v>
      </c>
      <c r="L214" s="32"/>
      <c r="M214" s="134" t="s">
        <v>19</v>
      </c>
      <c r="N214" s="135" t="s">
        <v>43</v>
      </c>
      <c r="P214" s="136">
        <f>O214*H214</f>
        <v>0</v>
      </c>
      <c r="Q214" s="136">
        <v>0</v>
      </c>
      <c r="R214" s="136">
        <f>Q214*H214</f>
        <v>0</v>
      </c>
      <c r="S214" s="136">
        <v>0</v>
      </c>
      <c r="T214" s="137">
        <f>S214*H214</f>
        <v>0</v>
      </c>
      <c r="AR214" s="138" t="s">
        <v>193</v>
      </c>
      <c r="AT214" s="138" t="s">
        <v>138</v>
      </c>
      <c r="AU214" s="138" t="s">
        <v>82</v>
      </c>
      <c r="AY214" s="17" t="s">
        <v>135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7" t="s">
        <v>80</v>
      </c>
      <c r="BK214" s="139">
        <f>ROUND(I214*H214,2)</f>
        <v>0</v>
      </c>
      <c r="BL214" s="17" t="s">
        <v>193</v>
      </c>
      <c r="BM214" s="138" t="s">
        <v>377</v>
      </c>
    </row>
    <row r="215" spans="2:65" s="12" customFormat="1">
      <c r="B215" s="144"/>
      <c r="D215" s="145" t="s">
        <v>149</v>
      </c>
      <c r="E215" s="146" t="s">
        <v>19</v>
      </c>
      <c r="F215" s="147" t="s">
        <v>593</v>
      </c>
      <c r="H215" s="146" t="s">
        <v>19</v>
      </c>
      <c r="I215" s="148"/>
      <c r="L215" s="144"/>
      <c r="M215" s="149"/>
      <c r="T215" s="150"/>
      <c r="AT215" s="146" t="s">
        <v>149</v>
      </c>
      <c r="AU215" s="146" t="s">
        <v>82</v>
      </c>
      <c r="AV215" s="12" t="s">
        <v>80</v>
      </c>
      <c r="AW215" s="12" t="s">
        <v>33</v>
      </c>
      <c r="AX215" s="12" t="s">
        <v>72</v>
      </c>
      <c r="AY215" s="146" t="s">
        <v>135</v>
      </c>
    </row>
    <row r="216" spans="2:65" s="12" customFormat="1">
      <c r="B216" s="144"/>
      <c r="D216" s="145" t="s">
        <v>149</v>
      </c>
      <c r="E216" s="146" t="s">
        <v>19</v>
      </c>
      <c r="F216" s="147" t="s">
        <v>594</v>
      </c>
      <c r="H216" s="146" t="s">
        <v>19</v>
      </c>
      <c r="I216" s="148"/>
      <c r="L216" s="144"/>
      <c r="M216" s="149"/>
      <c r="T216" s="150"/>
      <c r="AT216" s="146" t="s">
        <v>149</v>
      </c>
      <c r="AU216" s="146" t="s">
        <v>82</v>
      </c>
      <c r="AV216" s="12" t="s">
        <v>80</v>
      </c>
      <c r="AW216" s="12" t="s">
        <v>33</v>
      </c>
      <c r="AX216" s="12" t="s">
        <v>72</v>
      </c>
      <c r="AY216" s="146" t="s">
        <v>135</v>
      </c>
    </row>
    <row r="217" spans="2:65" s="13" customFormat="1">
      <c r="B217" s="151"/>
      <c r="D217" s="145" t="s">
        <v>149</v>
      </c>
      <c r="E217" s="152" t="s">
        <v>19</v>
      </c>
      <c r="F217" s="153" t="s">
        <v>595</v>
      </c>
      <c r="H217" s="154">
        <v>25</v>
      </c>
      <c r="I217" s="155"/>
      <c r="L217" s="151"/>
      <c r="M217" s="156"/>
      <c r="T217" s="157"/>
      <c r="AT217" s="152" t="s">
        <v>149</v>
      </c>
      <c r="AU217" s="152" t="s">
        <v>82</v>
      </c>
      <c r="AV217" s="13" t="s">
        <v>82</v>
      </c>
      <c r="AW217" s="13" t="s">
        <v>33</v>
      </c>
      <c r="AX217" s="13" t="s">
        <v>72</v>
      </c>
      <c r="AY217" s="152" t="s">
        <v>135</v>
      </c>
    </row>
    <row r="218" spans="2:65" s="14" customFormat="1">
      <c r="B218" s="158"/>
      <c r="D218" s="145" t="s">
        <v>149</v>
      </c>
      <c r="E218" s="159" t="s">
        <v>19</v>
      </c>
      <c r="F218" s="160" t="s">
        <v>154</v>
      </c>
      <c r="H218" s="161">
        <v>25</v>
      </c>
      <c r="I218" s="162"/>
      <c r="L218" s="158"/>
      <c r="M218" s="163"/>
      <c r="T218" s="164"/>
      <c r="AT218" s="159" t="s">
        <v>149</v>
      </c>
      <c r="AU218" s="159" t="s">
        <v>82</v>
      </c>
      <c r="AV218" s="14" t="s">
        <v>143</v>
      </c>
      <c r="AW218" s="14" t="s">
        <v>33</v>
      </c>
      <c r="AX218" s="14" t="s">
        <v>80</v>
      </c>
      <c r="AY218" s="159" t="s">
        <v>135</v>
      </c>
    </row>
    <row r="219" spans="2:65" s="1" customFormat="1" ht="16.5" customHeight="1">
      <c r="B219" s="32"/>
      <c r="C219" s="127" t="s">
        <v>281</v>
      </c>
      <c r="D219" s="127" t="s">
        <v>138</v>
      </c>
      <c r="E219" s="128" t="s">
        <v>596</v>
      </c>
      <c r="F219" s="129" t="s">
        <v>597</v>
      </c>
      <c r="G219" s="130" t="s">
        <v>141</v>
      </c>
      <c r="H219" s="131">
        <v>21</v>
      </c>
      <c r="I219" s="132"/>
      <c r="J219" s="133">
        <f>ROUND(I219*H219,2)</f>
        <v>0</v>
      </c>
      <c r="K219" s="129" t="s">
        <v>448</v>
      </c>
      <c r="L219" s="32"/>
      <c r="M219" s="134" t="s">
        <v>19</v>
      </c>
      <c r="N219" s="135" t="s">
        <v>43</v>
      </c>
      <c r="P219" s="136">
        <f>O219*H219</f>
        <v>0</v>
      </c>
      <c r="Q219" s="136">
        <v>0</v>
      </c>
      <c r="R219" s="136">
        <f>Q219*H219</f>
        <v>0</v>
      </c>
      <c r="S219" s="136">
        <v>0</v>
      </c>
      <c r="T219" s="137">
        <f>S219*H219</f>
        <v>0</v>
      </c>
      <c r="AR219" s="138" t="s">
        <v>193</v>
      </c>
      <c r="AT219" s="138" t="s">
        <v>138</v>
      </c>
      <c r="AU219" s="138" t="s">
        <v>82</v>
      </c>
      <c r="AY219" s="17" t="s">
        <v>135</v>
      </c>
      <c r="BE219" s="139">
        <f>IF(N219="základní",J219,0)</f>
        <v>0</v>
      </c>
      <c r="BF219" s="139">
        <f>IF(N219="snížená",J219,0)</f>
        <v>0</v>
      </c>
      <c r="BG219" s="139">
        <f>IF(N219="zákl. přenesená",J219,0)</f>
        <v>0</v>
      </c>
      <c r="BH219" s="139">
        <f>IF(N219="sníž. přenesená",J219,0)</f>
        <v>0</v>
      </c>
      <c r="BI219" s="139">
        <f>IF(N219="nulová",J219,0)</f>
        <v>0</v>
      </c>
      <c r="BJ219" s="17" t="s">
        <v>80</v>
      </c>
      <c r="BK219" s="139">
        <f>ROUND(I219*H219,2)</f>
        <v>0</v>
      </c>
      <c r="BL219" s="17" t="s">
        <v>193</v>
      </c>
      <c r="BM219" s="138" t="s">
        <v>382</v>
      </c>
    </row>
    <row r="220" spans="2:65" s="11" customFormat="1" ht="25.9" customHeight="1">
      <c r="B220" s="115"/>
      <c r="D220" s="116" t="s">
        <v>71</v>
      </c>
      <c r="E220" s="117" t="s">
        <v>598</v>
      </c>
      <c r="F220" s="117" t="s">
        <v>473</v>
      </c>
      <c r="I220" s="118"/>
      <c r="J220" s="119">
        <f>BK220</f>
        <v>0</v>
      </c>
      <c r="L220" s="115"/>
      <c r="M220" s="120"/>
      <c r="P220" s="121">
        <f>P221</f>
        <v>0</v>
      </c>
      <c r="R220" s="121">
        <f>R221</f>
        <v>0</v>
      </c>
      <c r="T220" s="122">
        <f>T221</f>
        <v>0</v>
      </c>
      <c r="AR220" s="116" t="s">
        <v>143</v>
      </c>
      <c r="AT220" s="123" t="s">
        <v>71</v>
      </c>
      <c r="AU220" s="123" t="s">
        <v>72</v>
      </c>
      <c r="AY220" s="116" t="s">
        <v>135</v>
      </c>
      <c r="BK220" s="124">
        <f>BK221</f>
        <v>0</v>
      </c>
    </row>
    <row r="221" spans="2:65" s="1" customFormat="1" ht="16.5" customHeight="1">
      <c r="B221" s="32"/>
      <c r="C221" s="127" t="s">
        <v>419</v>
      </c>
      <c r="D221" s="127" t="s">
        <v>138</v>
      </c>
      <c r="E221" s="128" t="s">
        <v>599</v>
      </c>
      <c r="F221" s="129" t="s">
        <v>600</v>
      </c>
      <c r="G221" s="130" t="s">
        <v>601</v>
      </c>
      <c r="H221" s="131">
        <v>1</v>
      </c>
      <c r="I221" s="132"/>
      <c r="J221" s="133">
        <f>ROUND(I221*H221,2)</f>
        <v>0</v>
      </c>
      <c r="K221" s="129" t="s">
        <v>476</v>
      </c>
      <c r="L221" s="32"/>
      <c r="M221" s="179" t="s">
        <v>19</v>
      </c>
      <c r="N221" s="180" t="s">
        <v>43</v>
      </c>
      <c r="O221" s="181"/>
      <c r="P221" s="182">
        <f>O221*H221</f>
        <v>0</v>
      </c>
      <c r="Q221" s="182">
        <v>0</v>
      </c>
      <c r="R221" s="182">
        <f>Q221*H221</f>
        <v>0</v>
      </c>
      <c r="S221" s="182">
        <v>0</v>
      </c>
      <c r="T221" s="183">
        <f>S221*H221</f>
        <v>0</v>
      </c>
      <c r="AR221" s="138" t="s">
        <v>602</v>
      </c>
      <c r="AT221" s="138" t="s">
        <v>138</v>
      </c>
      <c r="AU221" s="138" t="s">
        <v>80</v>
      </c>
      <c r="AY221" s="17" t="s">
        <v>135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7" t="s">
        <v>80</v>
      </c>
      <c r="BK221" s="139">
        <f>ROUND(I221*H221,2)</f>
        <v>0</v>
      </c>
      <c r="BL221" s="17" t="s">
        <v>602</v>
      </c>
      <c r="BM221" s="138" t="s">
        <v>422</v>
      </c>
    </row>
    <row r="222" spans="2:65" s="1" customFormat="1" ht="7" customHeight="1">
      <c r="B222" s="41"/>
      <c r="C222" s="42"/>
      <c r="D222" s="42"/>
      <c r="E222" s="42"/>
      <c r="F222" s="42"/>
      <c r="G222" s="42"/>
      <c r="H222" s="42"/>
      <c r="I222" s="42"/>
      <c r="J222" s="42"/>
      <c r="K222" s="42"/>
      <c r="L222" s="32"/>
    </row>
  </sheetData>
  <sheetProtection algorithmName="SHA-512" hashValue="jIznl0NX9ykj8X/TRWExVc6KG4J7f1C4M71TaZCTRh6x/q1BhptZYUFluKClgYTb027Ljo1FjO4Xs1MgqMnxmA==" saltValue="i/p/olaAOc8k1ILYuz+246Ja/t74zntdAhcqpAX7Ex7tCim97WF3lxj8fcEwIuw+7okDGlTxb7dlK8GLQTPXdg==" spinCount="100000" sheet="1" objects="1" scenarios="1" formatColumns="0" formatRows="0" autoFilter="0"/>
  <autoFilter ref="C91:K221" xr:uid="{00000000-0009-0000-0000-000002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455"/>
  <sheetViews>
    <sheetView showGridLines="0" workbookViewId="0"/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7" t="s">
        <v>88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5" customHeight="1">
      <c r="B4" s="20"/>
      <c r="D4" s="21" t="s">
        <v>101</v>
      </c>
      <c r="L4" s="20"/>
      <c r="M4" s="85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0" t="str">
        <f>'Rekapitulace stavby'!K6</f>
        <v>Nemocnice Prachatice, snížení energetické náročnosti kuchyně</v>
      </c>
      <c r="F7" s="311"/>
      <c r="G7" s="311"/>
      <c r="H7" s="311"/>
      <c r="L7" s="20"/>
    </row>
    <row r="8" spans="2:46" s="1" customFormat="1" ht="12" customHeight="1">
      <c r="B8" s="32"/>
      <c r="D8" s="27" t="s">
        <v>102</v>
      </c>
      <c r="L8" s="32"/>
    </row>
    <row r="9" spans="2:46" s="1" customFormat="1" ht="16.5" customHeight="1">
      <c r="B9" s="32"/>
      <c r="E9" s="290" t="s">
        <v>603</v>
      </c>
      <c r="F9" s="309"/>
      <c r="G9" s="309"/>
      <c r="H9" s="30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27. 1. 2026</v>
      </c>
      <c r="L12" s="32"/>
    </row>
    <row r="13" spans="2:46" s="1" customFormat="1" ht="10.75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2" t="str">
        <f>'Rekapitulace stavby'!E14</f>
        <v>Vyplň údaj</v>
      </c>
      <c r="F18" s="304"/>
      <c r="G18" s="304"/>
      <c r="H18" s="304"/>
      <c r="I18" s="27" t="s">
        <v>28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Ing. Barbora Kubelková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308" t="s">
        <v>435</v>
      </c>
      <c r="F27" s="308"/>
      <c r="G27" s="308"/>
      <c r="H27" s="308"/>
      <c r="L27" s="86"/>
    </row>
    <row r="28" spans="2:12" s="1" customFormat="1" ht="7" customHeight="1">
      <c r="B28" s="32"/>
      <c r="L28" s="32"/>
    </row>
    <row r="29" spans="2:12" s="1" customFormat="1" ht="7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4" customHeight="1">
      <c r="B30" s="32"/>
      <c r="D30" s="87" t="s">
        <v>38</v>
      </c>
      <c r="J30" s="63">
        <f>ROUND(J93, 2)</f>
        <v>0</v>
      </c>
      <c r="L30" s="32"/>
    </row>
    <row r="31" spans="2:12" s="1" customFormat="1" ht="7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2" t="s">
        <v>42</v>
      </c>
      <c r="E33" s="27" t="s">
        <v>43</v>
      </c>
      <c r="F33" s="88">
        <f>ROUND((SUM(BE93:BE454)),  2)</f>
        <v>0</v>
      </c>
      <c r="I33" s="89">
        <v>0.21</v>
      </c>
      <c r="J33" s="88">
        <f>ROUND(((SUM(BE93:BE454))*I33),  2)</f>
        <v>0</v>
      </c>
      <c r="L33" s="32"/>
    </row>
    <row r="34" spans="2:12" s="1" customFormat="1" ht="14.4" customHeight="1">
      <c r="B34" s="32"/>
      <c r="E34" s="27" t="s">
        <v>44</v>
      </c>
      <c r="F34" s="88">
        <f>ROUND((SUM(BF93:BF454)),  2)</f>
        <v>0</v>
      </c>
      <c r="I34" s="89">
        <v>0.12</v>
      </c>
      <c r="J34" s="88">
        <f>ROUND(((SUM(BF93:BF454))*I34),  2)</f>
        <v>0</v>
      </c>
      <c r="L34" s="32"/>
    </row>
    <row r="35" spans="2:12" s="1" customFormat="1" ht="14.4" hidden="1" customHeight="1">
      <c r="B35" s="32"/>
      <c r="E35" s="27" t="s">
        <v>45</v>
      </c>
      <c r="F35" s="88">
        <f>ROUND((SUM(BG93:BG454)),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88">
        <f>ROUND((SUM(BH93:BH454)),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88">
        <f>ROUND((SUM(BI93:BI454)),  2)</f>
        <v>0</v>
      </c>
      <c r="I37" s="89">
        <v>0</v>
      </c>
      <c r="J37" s="8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7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5" customHeight="1">
      <c r="B45" s="32"/>
      <c r="C45" s="21" t="s">
        <v>104</v>
      </c>
      <c r="L45" s="32"/>
    </row>
    <row r="46" spans="2:12" s="1" customFormat="1" ht="7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0" t="str">
        <f>E7</f>
        <v>Nemocnice Prachatice, snížení energetické náročnosti kuchyně</v>
      </c>
      <c r="F48" s="311"/>
      <c r="G48" s="311"/>
      <c r="H48" s="311"/>
      <c r="L48" s="32"/>
    </row>
    <row r="49" spans="2:47" s="1" customFormat="1" ht="12" customHeight="1">
      <c r="B49" s="32"/>
      <c r="C49" s="27" t="s">
        <v>102</v>
      </c>
      <c r="L49" s="32"/>
    </row>
    <row r="50" spans="2:47" s="1" customFormat="1" ht="16.5" customHeight="1">
      <c r="B50" s="32"/>
      <c r="E50" s="290" t="str">
        <f>E9</f>
        <v>SO-01.2 - ZTI</v>
      </c>
      <c r="F50" s="309"/>
      <c r="G50" s="309"/>
      <c r="H50" s="309"/>
      <c r="L50" s="32"/>
    </row>
    <row r="51" spans="2:47" s="1" customFormat="1" ht="7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k.ú. Prachatice</v>
      </c>
      <c r="I52" s="27" t="s">
        <v>23</v>
      </c>
      <c r="J52" s="49" t="str">
        <f>IF(J12="","",J12)</f>
        <v>27. 1. 2026</v>
      </c>
      <c r="L52" s="32"/>
    </row>
    <row r="53" spans="2:47" s="1" customFormat="1" ht="7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>NEMOCNICE PRACHATICE, A.S.</v>
      </c>
      <c r="I54" s="27" t="s">
        <v>31</v>
      </c>
      <c r="J54" s="30" t="str">
        <f>E21</f>
        <v>AGROPROJEKT Jihlava, spol. s r.o.</v>
      </c>
      <c r="L54" s="32"/>
    </row>
    <row r="55" spans="2:47" s="1" customFormat="1" ht="25.6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Ing. Barbora Kubelková</v>
      </c>
      <c r="L55" s="32"/>
    </row>
    <row r="56" spans="2:47" s="1" customFormat="1" ht="10.25" customHeight="1">
      <c r="B56" s="32"/>
      <c r="L56" s="32"/>
    </row>
    <row r="57" spans="2:47" s="1" customFormat="1" ht="29.25" customHeight="1">
      <c r="B57" s="32"/>
      <c r="C57" s="96" t="s">
        <v>105</v>
      </c>
      <c r="D57" s="90"/>
      <c r="E57" s="90"/>
      <c r="F57" s="90"/>
      <c r="G57" s="90"/>
      <c r="H57" s="90"/>
      <c r="I57" s="90"/>
      <c r="J57" s="97" t="s">
        <v>106</v>
      </c>
      <c r="K57" s="90"/>
      <c r="L57" s="32"/>
    </row>
    <row r="58" spans="2:47" s="1" customFormat="1" ht="10.25" customHeight="1">
      <c r="B58" s="32"/>
      <c r="L58" s="32"/>
    </row>
    <row r="59" spans="2:47" s="1" customFormat="1" ht="22.75" customHeight="1">
      <c r="B59" s="32"/>
      <c r="C59" s="98" t="s">
        <v>70</v>
      </c>
      <c r="J59" s="63">
        <f>J93</f>
        <v>0</v>
      </c>
      <c r="L59" s="32"/>
      <c r="AU59" s="17" t="s">
        <v>107</v>
      </c>
    </row>
    <row r="60" spans="2:47" s="8" customFormat="1" ht="25" customHeight="1">
      <c r="B60" s="99"/>
      <c r="D60" s="100" t="s">
        <v>108</v>
      </c>
      <c r="E60" s="101"/>
      <c r="F60" s="101"/>
      <c r="G60" s="101"/>
      <c r="H60" s="101"/>
      <c r="I60" s="101"/>
      <c r="J60" s="102">
        <f>J94</f>
        <v>0</v>
      </c>
      <c r="L60" s="99"/>
    </row>
    <row r="61" spans="2:47" s="9" customFormat="1" ht="19.899999999999999" customHeight="1">
      <c r="B61" s="103"/>
      <c r="D61" s="104" t="s">
        <v>604</v>
      </c>
      <c r="E61" s="105"/>
      <c r="F61" s="105"/>
      <c r="G61" s="105"/>
      <c r="H61" s="105"/>
      <c r="I61" s="105"/>
      <c r="J61" s="106">
        <f>J95</f>
        <v>0</v>
      </c>
      <c r="L61" s="103"/>
    </row>
    <row r="62" spans="2:47" s="9" customFormat="1" ht="19.899999999999999" customHeight="1">
      <c r="B62" s="103"/>
      <c r="D62" s="104" t="s">
        <v>605</v>
      </c>
      <c r="E62" s="105"/>
      <c r="F62" s="105"/>
      <c r="G62" s="105"/>
      <c r="H62" s="105"/>
      <c r="I62" s="105"/>
      <c r="J62" s="106">
        <f>J132</f>
        <v>0</v>
      </c>
      <c r="L62" s="103"/>
    </row>
    <row r="63" spans="2:47" s="9" customFormat="1" ht="19.899999999999999" customHeight="1">
      <c r="B63" s="103"/>
      <c r="D63" s="104" t="s">
        <v>606</v>
      </c>
      <c r="E63" s="105"/>
      <c r="F63" s="105"/>
      <c r="G63" s="105"/>
      <c r="H63" s="105"/>
      <c r="I63" s="105"/>
      <c r="J63" s="106">
        <f>J138</f>
        <v>0</v>
      </c>
      <c r="L63" s="103"/>
    </row>
    <row r="64" spans="2:47" s="9" customFormat="1" ht="19.899999999999999" customHeight="1">
      <c r="B64" s="103"/>
      <c r="D64" s="104" t="s">
        <v>607</v>
      </c>
      <c r="E64" s="105"/>
      <c r="F64" s="105"/>
      <c r="G64" s="105"/>
      <c r="H64" s="105"/>
      <c r="I64" s="105"/>
      <c r="J64" s="106">
        <f>J160</f>
        <v>0</v>
      </c>
      <c r="L64" s="103"/>
    </row>
    <row r="65" spans="2:12" s="9" customFormat="1" ht="19.899999999999999" customHeight="1">
      <c r="B65" s="103"/>
      <c r="D65" s="104" t="s">
        <v>436</v>
      </c>
      <c r="E65" s="105"/>
      <c r="F65" s="105"/>
      <c r="G65" s="105"/>
      <c r="H65" s="105"/>
      <c r="I65" s="105"/>
      <c r="J65" s="106">
        <f>J166</f>
        <v>0</v>
      </c>
      <c r="L65" s="103"/>
    </row>
    <row r="66" spans="2:12" s="9" customFormat="1" ht="19.899999999999999" customHeight="1">
      <c r="B66" s="103"/>
      <c r="D66" s="104" t="s">
        <v>437</v>
      </c>
      <c r="E66" s="105"/>
      <c r="F66" s="105"/>
      <c r="G66" s="105"/>
      <c r="H66" s="105"/>
      <c r="I66" s="105"/>
      <c r="J66" s="106">
        <f>J214</f>
        <v>0</v>
      </c>
      <c r="L66" s="103"/>
    </row>
    <row r="67" spans="2:12" s="8" customFormat="1" ht="25" customHeight="1">
      <c r="B67" s="99"/>
      <c r="D67" s="100" t="s">
        <v>114</v>
      </c>
      <c r="E67" s="101"/>
      <c r="F67" s="101"/>
      <c r="G67" s="101"/>
      <c r="H67" s="101"/>
      <c r="I67" s="101"/>
      <c r="J67" s="102">
        <f>J228</f>
        <v>0</v>
      </c>
      <c r="L67" s="99"/>
    </row>
    <row r="68" spans="2:12" s="9" customFormat="1" ht="19.899999999999999" customHeight="1">
      <c r="B68" s="103"/>
      <c r="D68" s="104" t="s">
        <v>439</v>
      </c>
      <c r="E68" s="105"/>
      <c r="F68" s="105"/>
      <c r="G68" s="105"/>
      <c r="H68" s="105"/>
      <c r="I68" s="105"/>
      <c r="J68" s="106">
        <f>J229</f>
        <v>0</v>
      </c>
      <c r="L68" s="103"/>
    </row>
    <row r="69" spans="2:12" s="9" customFormat="1" ht="19.899999999999999" customHeight="1">
      <c r="B69" s="103"/>
      <c r="D69" s="104" t="s">
        <v>608</v>
      </c>
      <c r="E69" s="105"/>
      <c r="F69" s="105"/>
      <c r="G69" s="105"/>
      <c r="H69" s="105"/>
      <c r="I69" s="105"/>
      <c r="J69" s="106">
        <f>J240</f>
        <v>0</v>
      </c>
      <c r="L69" s="103"/>
    </row>
    <row r="70" spans="2:12" s="9" customFormat="1" ht="19.899999999999999" customHeight="1">
      <c r="B70" s="103"/>
      <c r="D70" s="104" t="s">
        <v>609</v>
      </c>
      <c r="E70" s="105"/>
      <c r="F70" s="105"/>
      <c r="G70" s="105"/>
      <c r="H70" s="105"/>
      <c r="I70" s="105"/>
      <c r="J70" s="106">
        <f>J281</f>
        <v>0</v>
      </c>
      <c r="L70" s="103"/>
    </row>
    <row r="71" spans="2:12" s="9" customFormat="1" ht="19.899999999999999" customHeight="1">
      <c r="B71" s="103"/>
      <c r="D71" s="104" t="s">
        <v>610</v>
      </c>
      <c r="E71" s="105"/>
      <c r="F71" s="105"/>
      <c r="G71" s="105"/>
      <c r="H71" s="105"/>
      <c r="I71" s="105"/>
      <c r="J71" s="106">
        <f>J428</f>
        <v>0</v>
      </c>
      <c r="L71" s="103"/>
    </row>
    <row r="72" spans="2:12" s="9" customFormat="1" ht="19.899999999999999" customHeight="1">
      <c r="B72" s="103"/>
      <c r="D72" s="104" t="s">
        <v>611</v>
      </c>
      <c r="E72" s="105"/>
      <c r="F72" s="105"/>
      <c r="G72" s="105"/>
      <c r="H72" s="105"/>
      <c r="I72" s="105"/>
      <c r="J72" s="106">
        <f>J440</f>
        <v>0</v>
      </c>
      <c r="L72" s="103"/>
    </row>
    <row r="73" spans="2:12" s="8" customFormat="1" ht="25" customHeight="1">
      <c r="B73" s="99"/>
      <c r="D73" s="100" t="s">
        <v>612</v>
      </c>
      <c r="E73" s="101"/>
      <c r="F73" s="101"/>
      <c r="G73" s="101"/>
      <c r="H73" s="101"/>
      <c r="I73" s="101"/>
      <c r="J73" s="102">
        <f>J453</f>
        <v>0</v>
      </c>
      <c r="L73" s="99"/>
    </row>
    <row r="74" spans="2:12" s="1" customFormat="1" ht="21.75" customHeight="1">
      <c r="B74" s="32"/>
      <c r="L74" s="32"/>
    </row>
    <row r="75" spans="2:12" s="1" customFormat="1" ht="7" customHeigh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32"/>
    </row>
    <row r="79" spans="2:12" s="1" customFormat="1" ht="7" customHeight="1"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32"/>
    </row>
    <row r="80" spans="2:12" s="1" customFormat="1" ht="25" customHeight="1">
      <c r="B80" s="32"/>
      <c r="C80" s="21" t="s">
        <v>120</v>
      </c>
      <c r="L80" s="32"/>
    </row>
    <row r="81" spans="2:65" s="1" customFormat="1" ht="7" customHeight="1">
      <c r="B81" s="32"/>
      <c r="L81" s="32"/>
    </row>
    <row r="82" spans="2:65" s="1" customFormat="1" ht="12" customHeight="1">
      <c r="B82" s="32"/>
      <c r="C82" s="27" t="s">
        <v>16</v>
      </c>
      <c r="L82" s="32"/>
    </row>
    <row r="83" spans="2:65" s="1" customFormat="1" ht="16.5" customHeight="1">
      <c r="B83" s="32"/>
      <c r="E83" s="310" t="str">
        <f>E7</f>
        <v>Nemocnice Prachatice, snížení energetické náročnosti kuchyně</v>
      </c>
      <c r="F83" s="311"/>
      <c r="G83" s="311"/>
      <c r="H83" s="311"/>
      <c r="L83" s="32"/>
    </row>
    <row r="84" spans="2:65" s="1" customFormat="1" ht="12" customHeight="1">
      <c r="B84" s="32"/>
      <c r="C84" s="27" t="s">
        <v>102</v>
      </c>
      <c r="L84" s="32"/>
    </row>
    <row r="85" spans="2:65" s="1" customFormat="1" ht="16.5" customHeight="1">
      <c r="B85" s="32"/>
      <c r="E85" s="290" t="str">
        <f>E9</f>
        <v>SO-01.2 - ZTI</v>
      </c>
      <c r="F85" s="309"/>
      <c r="G85" s="309"/>
      <c r="H85" s="309"/>
      <c r="L85" s="32"/>
    </row>
    <row r="86" spans="2:65" s="1" customFormat="1" ht="7" customHeight="1">
      <c r="B86" s="32"/>
      <c r="L86" s="32"/>
    </row>
    <row r="87" spans="2:65" s="1" customFormat="1" ht="12" customHeight="1">
      <c r="B87" s="32"/>
      <c r="C87" s="27" t="s">
        <v>21</v>
      </c>
      <c r="F87" s="25" t="str">
        <f>F12</f>
        <v>k.ú. Prachatice</v>
      </c>
      <c r="I87" s="27" t="s">
        <v>23</v>
      </c>
      <c r="J87" s="49" t="str">
        <f>IF(J12="","",J12)</f>
        <v>27. 1. 2026</v>
      </c>
      <c r="L87" s="32"/>
    </row>
    <row r="88" spans="2:65" s="1" customFormat="1" ht="7" customHeight="1">
      <c r="B88" s="32"/>
      <c r="L88" s="32"/>
    </row>
    <row r="89" spans="2:65" s="1" customFormat="1" ht="25.65" customHeight="1">
      <c r="B89" s="32"/>
      <c r="C89" s="27" t="s">
        <v>25</v>
      </c>
      <c r="F89" s="25" t="str">
        <f>E15</f>
        <v>NEMOCNICE PRACHATICE, A.S.</v>
      </c>
      <c r="I89" s="27" t="s">
        <v>31</v>
      </c>
      <c r="J89" s="30" t="str">
        <f>E21</f>
        <v>AGROPROJEKT Jihlava, spol. s r.o.</v>
      </c>
      <c r="L89" s="32"/>
    </row>
    <row r="90" spans="2:65" s="1" customFormat="1" ht="25.65" customHeight="1">
      <c r="B90" s="32"/>
      <c r="C90" s="27" t="s">
        <v>29</v>
      </c>
      <c r="F90" s="25" t="str">
        <f>IF(E18="","",E18)</f>
        <v>Vyplň údaj</v>
      </c>
      <c r="I90" s="27" t="s">
        <v>34</v>
      </c>
      <c r="J90" s="30" t="str">
        <f>E24</f>
        <v>Ing. Barbora Kubelková</v>
      </c>
      <c r="L90" s="32"/>
    </row>
    <row r="91" spans="2:65" s="1" customFormat="1" ht="10.25" customHeight="1">
      <c r="B91" s="32"/>
      <c r="L91" s="32"/>
    </row>
    <row r="92" spans="2:65" s="10" customFormat="1" ht="29.25" customHeight="1">
      <c r="B92" s="107"/>
      <c r="C92" s="108" t="s">
        <v>121</v>
      </c>
      <c r="D92" s="109" t="s">
        <v>57</v>
      </c>
      <c r="E92" s="109" t="s">
        <v>53</v>
      </c>
      <c r="F92" s="109" t="s">
        <v>54</v>
      </c>
      <c r="G92" s="109" t="s">
        <v>122</v>
      </c>
      <c r="H92" s="109" t="s">
        <v>123</v>
      </c>
      <c r="I92" s="109" t="s">
        <v>124</v>
      </c>
      <c r="J92" s="109" t="s">
        <v>106</v>
      </c>
      <c r="K92" s="110" t="s">
        <v>125</v>
      </c>
      <c r="L92" s="107"/>
      <c r="M92" s="56" t="s">
        <v>19</v>
      </c>
      <c r="N92" s="57" t="s">
        <v>42</v>
      </c>
      <c r="O92" s="57" t="s">
        <v>126</v>
      </c>
      <c r="P92" s="57" t="s">
        <v>127</v>
      </c>
      <c r="Q92" s="57" t="s">
        <v>128</v>
      </c>
      <c r="R92" s="57" t="s">
        <v>129</v>
      </c>
      <c r="S92" s="57" t="s">
        <v>130</v>
      </c>
      <c r="T92" s="58" t="s">
        <v>131</v>
      </c>
    </row>
    <row r="93" spans="2:65" s="1" customFormat="1" ht="22.75" customHeight="1">
      <c r="B93" s="32"/>
      <c r="C93" s="61" t="s">
        <v>132</v>
      </c>
      <c r="J93" s="111">
        <f>BK93</f>
        <v>0</v>
      </c>
      <c r="L93" s="32"/>
      <c r="M93" s="59"/>
      <c r="N93" s="50"/>
      <c r="O93" s="50"/>
      <c r="P93" s="112">
        <f>P94+P228+P453</f>
        <v>0</v>
      </c>
      <c r="Q93" s="50"/>
      <c r="R93" s="112">
        <f>R94+R228+R453</f>
        <v>0</v>
      </c>
      <c r="S93" s="50"/>
      <c r="T93" s="113">
        <f>T94+T228+T453</f>
        <v>0</v>
      </c>
      <c r="AT93" s="17" t="s">
        <v>71</v>
      </c>
      <c r="AU93" s="17" t="s">
        <v>107</v>
      </c>
      <c r="BK93" s="114">
        <f>BK94+BK228+BK453</f>
        <v>0</v>
      </c>
    </row>
    <row r="94" spans="2:65" s="11" customFormat="1" ht="25.9" customHeight="1">
      <c r="B94" s="115"/>
      <c r="D94" s="116" t="s">
        <v>71</v>
      </c>
      <c r="E94" s="117" t="s">
        <v>133</v>
      </c>
      <c r="F94" s="117" t="s">
        <v>134</v>
      </c>
      <c r="I94" s="118"/>
      <c r="J94" s="119">
        <f>BK94</f>
        <v>0</v>
      </c>
      <c r="L94" s="115"/>
      <c r="M94" s="120"/>
      <c r="P94" s="121">
        <f>P95+P132+P138+P160+P166+P214</f>
        <v>0</v>
      </c>
      <c r="R94" s="121">
        <f>R95+R132+R138+R160+R166+R214</f>
        <v>0</v>
      </c>
      <c r="T94" s="122">
        <f>T95+T132+T138+T160+T166+T214</f>
        <v>0</v>
      </c>
      <c r="AR94" s="116" t="s">
        <v>80</v>
      </c>
      <c r="AT94" s="123" t="s">
        <v>71</v>
      </c>
      <c r="AU94" s="123" t="s">
        <v>72</v>
      </c>
      <c r="AY94" s="116" t="s">
        <v>135</v>
      </c>
      <c r="BK94" s="124">
        <f>BK95+BK132+BK138+BK160+BK166+BK214</f>
        <v>0</v>
      </c>
    </row>
    <row r="95" spans="2:65" s="11" customFormat="1" ht="22.75" customHeight="1">
      <c r="B95" s="115"/>
      <c r="D95" s="116" t="s">
        <v>71</v>
      </c>
      <c r="E95" s="125" t="s">
        <v>80</v>
      </c>
      <c r="F95" s="125" t="s">
        <v>613</v>
      </c>
      <c r="I95" s="118"/>
      <c r="J95" s="126">
        <f>BK95</f>
        <v>0</v>
      </c>
      <c r="L95" s="115"/>
      <c r="M95" s="120"/>
      <c r="P95" s="121">
        <f>SUM(P96:P131)</f>
        <v>0</v>
      </c>
      <c r="R95" s="121">
        <f>SUM(R96:R131)</f>
        <v>0</v>
      </c>
      <c r="T95" s="122">
        <f>SUM(T96:T131)</f>
        <v>0</v>
      </c>
      <c r="AR95" s="116" t="s">
        <v>80</v>
      </c>
      <c r="AT95" s="123" t="s">
        <v>71</v>
      </c>
      <c r="AU95" s="123" t="s">
        <v>80</v>
      </c>
      <c r="AY95" s="116" t="s">
        <v>135</v>
      </c>
      <c r="BK95" s="124">
        <f>SUM(BK96:BK131)</f>
        <v>0</v>
      </c>
    </row>
    <row r="96" spans="2:65" s="1" customFormat="1" ht="16.5" customHeight="1">
      <c r="B96" s="32"/>
      <c r="C96" s="127" t="s">
        <v>80</v>
      </c>
      <c r="D96" s="127" t="s">
        <v>138</v>
      </c>
      <c r="E96" s="128" t="s">
        <v>614</v>
      </c>
      <c r="F96" s="129" t="s">
        <v>615</v>
      </c>
      <c r="G96" s="130" t="s">
        <v>616</v>
      </c>
      <c r="H96" s="131">
        <v>18.239999999999998</v>
      </c>
      <c r="I96" s="132"/>
      <c r="J96" s="133">
        <f>ROUND(I96*H96,2)</f>
        <v>0</v>
      </c>
      <c r="K96" s="129" t="s">
        <v>448</v>
      </c>
      <c r="L96" s="32"/>
      <c r="M96" s="134" t="s">
        <v>19</v>
      </c>
      <c r="N96" s="135" t="s">
        <v>43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143</v>
      </c>
      <c r="AT96" s="138" t="s">
        <v>138</v>
      </c>
      <c r="AU96" s="138" t="s">
        <v>82</v>
      </c>
      <c r="AY96" s="17" t="s">
        <v>135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80</v>
      </c>
      <c r="BK96" s="139">
        <f>ROUND(I96*H96,2)</f>
        <v>0</v>
      </c>
      <c r="BL96" s="17" t="s">
        <v>143</v>
      </c>
      <c r="BM96" s="138" t="s">
        <v>82</v>
      </c>
    </row>
    <row r="97" spans="2:65" s="12" customFormat="1">
      <c r="B97" s="144"/>
      <c r="D97" s="145" t="s">
        <v>149</v>
      </c>
      <c r="E97" s="146" t="s">
        <v>19</v>
      </c>
      <c r="F97" s="147" t="s">
        <v>617</v>
      </c>
      <c r="H97" s="146" t="s">
        <v>19</v>
      </c>
      <c r="I97" s="148"/>
      <c r="L97" s="144"/>
      <c r="M97" s="149"/>
      <c r="T97" s="150"/>
      <c r="AT97" s="146" t="s">
        <v>149</v>
      </c>
      <c r="AU97" s="146" t="s">
        <v>82</v>
      </c>
      <c r="AV97" s="12" t="s">
        <v>80</v>
      </c>
      <c r="AW97" s="12" t="s">
        <v>33</v>
      </c>
      <c r="AX97" s="12" t="s">
        <v>72</v>
      </c>
      <c r="AY97" s="146" t="s">
        <v>135</v>
      </c>
    </row>
    <row r="98" spans="2:65" s="13" customFormat="1">
      <c r="B98" s="151"/>
      <c r="D98" s="145" t="s">
        <v>149</v>
      </c>
      <c r="E98" s="152" t="s">
        <v>19</v>
      </c>
      <c r="F98" s="153" t="s">
        <v>618</v>
      </c>
      <c r="H98" s="154">
        <v>18.239999999999998</v>
      </c>
      <c r="I98" s="155"/>
      <c r="L98" s="151"/>
      <c r="M98" s="156"/>
      <c r="T98" s="157"/>
      <c r="AT98" s="152" t="s">
        <v>149</v>
      </c>
      <c r="AU98" s="152" t="s">
        <v>82</v>
      </c>
      <c r="AV98" s="13" t="s">
        <v>82</v>
      </c>
      <c r="AW98" s="13" t="s">
        <v>33</v>
      </c>
      <c r="AX98" s="13" t="s">
        <v>72</v>
      </c>
      <c r="AY98" s="152" t="s">
        <v>135</v>
      </c>
    </row>
    <row r="99" spans="2:65" s="14" customFormat="1">
      <c r="B99" s="158"/>
      <c r="D99" s="145" t="s">
        <v>149</v>
      </c>
      <c r="E99" s="159" t="s">
        <v>19</v>
      </c>
      <c r="F99" s="160" t="s">
        <v>154</v>
      </c>
      <c r="H99" s="161">
        <v>18.239999999999998</v>
      </c>
      <c r="I99" s="162"/>
      <c r="L99" s="158"/>
      <c r="M99" s="163"/>
      <c r="T99" s="164"/>
      <c r="AT99" s="159" t="s">
        <v>149</v>
      </c>
      <c r="AU99" s="159" t="s">
        <v>82</v>
      </c>
      <c r="AV99" s="14" t="s">
        <v>143</v>
      </c>
      <c r="AW99" s="14" t="s">
        <v>33</v>
      </c>
      <c r="AX99" s="14" t="s">
        <v>80</v>
      </c>
      <c r="AY99" s="159" t="s">
        <v>135</v>
      </c>
    </row>
    <row r="100" spans="2:65" s="1" customFormat="1" ht="16.5" customHeight="1">
      <c r="B100" s="32"/>
      <c r="C100" s="127" t="s">
        <v>82</v>
      </c>
      <c r="D100" s="127" t="s">
        <v>138</v>
      </c>
      <c r="E100" s="128" t="s">
        <v>619</v>
      </c>
      <c r="F100" s="129" t="s">
        <v>620</v>
      </c>
      <c r="G100" s="130" t="s">
        <v>616</v>
      </c>
      <c r="H100" s="131">
        <v>18.239999999999998</v>
      </c>
      <c r="I100" s="132"/>
      <c r="J100" s="133">
        <f>ROUND(I100*H100,2)</f>
        <v>0</v>
      </c>
      <c r="K100" s="129" t="s">
        <v>448</v>
      </c>
      <c r="L100" s="32"/>
      <c r="M100" s="134" t="s">
        <v>19</v>
      </c>
      <c r="N100" s="135" t="s">
        <v>43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143</v>
      </c>
      <c r="AT100" s="138" t="s">
        <v>138</v>
      </c>
      <c r="AU100" s="138" t="s">
        <v>82</v>
      </c>
      <c r="AY100" s="17" t="s">
        <v>135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80</v>
      </c>
      <c r="BK100" s="139">
        <f>ROUND(I100*H100,2)</f>
        <v>0</v>
      </c>
      <c r="BL100" s="17" t="s">
        <v>143</v>
      </c>
      <c r="BM100" s="138" t="s">
        <v>143</v>
      </c>
    </row>
    <row r="101" spans="2:65" s="12" customFormat="1">
      <c r="B101" s="144"/>
      <c r="D101" s="145" t="s">
        <v>149</v>
      </c>
      <c r="E101" s="146" t="s">
        <v>19</v>
      </c>
      <c r="F101" s="147" t="s">
        <v>621</v>
      </c>
      <c r="H101" s="146" t="s">
        <v>19</v>
      </c>
      <c r="I101" s="148"/>
      <c r="L101" s="144"/>
      <c r="M101" s="149"/>
      <c r="T101" s="150"/>
      <c r="AT101" s="146" t="s">
        <v>149</v>
      </c>
      <c r="AU101" s="146" t="s">
        <v>82</v>
      </c>
      <c r="AV101" s="12" t="s">
        <v>80</v>
      </c>
      <c r="AW101" s="12" t="s">
        <v>33</v>
      </c>
      <c r="AX101" s="12" t="s">
        <v>72</v>
      </c>
      <c r="AY101" s="146" t="s">
        <v>135</v>
      </c>
    </row>
    <row r="102" spans="2:65" s="13" customFormat="1">
      <c r="B102" s="151"/>
      <c r="D102" s="145" t="s">
        <v>149</v>
      </c>
      <c r="E102" s="152" t="s">
        <v>19</v>
      </c>
      <c r="F102" s="153" t="s">
        <v>622</v>
      </c>
      <c r="H102" s="154">
        <v>18.239999999999998</v>
      </c>
      <c r="I102" s="155"/>
      <c r="L102" s="151"/>
      <c r="M102" s="156"/>
      <c r="T102" s="157"/>
      <c r="AT102" s="152" t="s">
        <v>149</v>
      </c>
      <c r="AU102" s="152" t="s">
        <v>82</v>
      </c>
      <c r="AV102" s="13" t="s">
        <v>82</v>
      </c>
      <c r="AW102" s="13" t="s">
        <v>33</v>
      </c>
      <c r="AX102" s="13" t="s">
        <v>72</v>
      </c>
      <c r="AY102" s="152" t="s">
        <v>135</v>
      </c>
    </row>
    <row r="103" spans="2:65" s="14" customFormat="1">
      <c r="B103" s="158"/>
      <c r="D103" s="145" t="s">
        <v>149</v>
      </c>
      <c r="E103" s="159" t="s">
        <v>19</v>
      </c>
      <c r="F103" s="160" t="s">
        <v>154</v>
      </c>
      <c r="H103" s="161">
        <v>18.239999999999998</v>
      </c>
      <c r="I103" s="162"/>
      <c r="L103" s="158"/>
      <c r="M103" s="163"/>
      <c r="T103" s="164"/>
      <c r="AT103" s="159" t="s">
        <v>149</v>
      </c>
      <c r="AU103" s="159" t="s">
        <v>82</v>
      </c>
      <c r="AV103" s="14" t="s">
        <v>143</v>
      </c>
      <c r="AW103" s="14" t="s">
        <v>33</v>
      </c>
      <c r="AX103" s="14" t="s">
        <v>80</v>
      </c>
      <c r="AY103" s="159" t="s">
        <v>135</v>
      </c>
    </row>
    <row r="104" spans="2:65" s="1" customFormat="1" ht="16.5" customHeight="1">
      <c r="B104" s="32"/>
      <c r="C104" s="127" t="s">
        <v>136</v>
      </c>
      <c r="D104" s="127" t="s">
        <v>138</v>
      </c>
      <c r="E104" s="128" t="s">
        <v>623</v>
      </c>
      <c r="F104" s="129" t="s">
        <v>624</v>
      </c>
      <c r="G104" s="130" t="s">
        <v>616</v>
      </c>
      <c r="H104" s="131">
        <v>18.239999999999998</v>
      </c>
      <c r="I104" s="132"/>
      <c r="J104" s="133">
        <f>ROUND(I104*H104,2)</f>
        <v>0</v>
      </c>
      <c r="K104" s="129" t="s">
        <v>448</v>
      </c>
      <c r="L104" s="32"/>
      <c r="M104" s="134" t="s">
        <v>19</v>
      </c>
      <c r="N104" s="135" t="s">
        <v>43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143</v>
      </c>
      <c r="AT104" s="138" t="s">
        <v>138</v>
      </c>
      <c r="AU104" s="138" t="s">
        <v>82</v>
      </c>
      <c r="AY104" s="17" t="s">
        <v>135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80</v>
      </c>
      <c r="BK104" s="139">
        <f>ROUND(I104*H104,2)</f>
        <v>0</v>
      </c>
      <c r="BL104" s="17" t="s">
        <v>143</v>
      </c>
      <c r="BM104" s="138" t="s">
        <v>159</v>
      </c>
    </row>
    <row r="105" spans="2:65" s="12" customFormat="1">
      <c r="B105" s="144"/>
      <c r="D105" s="145" t="s">
        <v>149</v>
      </c>
      <c r="E105" s="146" t="s">
        <v>19</v>
      </c>
      <c r="F105" s="147" t="s">
        <v>625</v>
      </c>
      <c r="H105" s="146" t="s">
        <v>19</v>
      </c>
      <c r="I105" s="148"/>
      <c r="L105" s="144"/>
      <c r="M105" s="149"/>
      <c r="T105" s="150"/>
      <c r="AT105" s="146" t="s">
        <v>149</v>
      </c>
      <c r="AU105" s="146" t="s">
        <v>82</v>
      </c>
      <c r="AV105" s="12" t="s">
        <v>80</v>
      </c>
      <c r="AW105" s="12" t="s">
        <v>33</v>
      </c>
      <c r="AX105" s="12" t="s">
        <v>72</v>
      </c>
      <c r="AY105" s="146" t="s">
        <v>135</v>
      </c>
    </row>
    <row r="106" spans="2:65" s="13" customFormat="1">
      <c r="B106" s="151"/>
      <c r="D106" s="145" t="s">
        <v>149</v>
      </c>
      <c r="E106" s="152" t="s">
        <v>19</v>
      </c>
      <c r="F106" s="153" t="s">
        <v>622</v>
      </c>
      <c r="H106" s="154">
        <v>18.239999999999998</v>
      </c>
      <c r="I106" s="155"/>
      <c r="L106" s="151"/>
      <c r="M106" s="156"/>
      <c r="T106" s="157"/>
      <c r="AT106" s="152" t="s">
        <v>149</v>
      </c>
      <c r="AU106" s="152" t="s">
        <v>82</v>
      </c>
      <c r="AV106" s="13" t="s">
        <v>82</v>
      </c>
      <c r="AW106" s="13" t="s">
        <v>33</v>
      </c>
      <c r="AX106" s="13" t="s">
        <v>72</v>
      </c>
      <c r="AY106" s="152" t="s">
        <v>135</v>
      </c>
    </row>
    <row r="107" spans="2:65" s="14" customFormat="1">
      <c r="B107" s="158"/>
      <c r="D107" s="145" t="s">
        <v>149</v>
      </c>
      <c r="E107" s="159" t="s">
        <v>19</v>
      </c>
      <c r="F107" s="160" t="s">
        <v>154</v>
      </c>
      <c r="H107" s="161">
        <v>18.239999999999998</v>
      </c>
      <c r="I107" s="162"/>
      <c r="L107" s="158"/>
      <c r="M107" s="163"/>
      <c r="T107" s="164"/>
      <c r="AT107" s="159" t="s">
        <v>149</v>
      </c>
      <c r="AU107" s="159" t="s">
        <v>82</v>
      </c>
      <c r="AV107" s="14" t="s">
        <v>143</v>
      </c>
      <c r="AW107" s="14" t="s">
        <v>33</v>
      </c>
      <c r="AX107" s="14" t="s">
        <v>80</v>
      </c>
      <c r="AY107" s="159" t="s">
        <v>135</v>
      </c>
    </row>
    <row r="108" spans="2:65" s="1" customFormat="1" ht="16.5" customHeight="1">
      <c r="B108" s="32"/>
      <c r="C108" s="127" t="s">
        <v>143</v>
      </c>
      <c r="D108" s="127" t="s">
        <v>138</v>
      </c>
      <c r="E108" s="128" t="s">
        <v>626</v>
      </c>
      <c r="F108" s="129" t="s">
        <v>627</v>
      </c>
      <c r="G108" s="130" t="s">
        <v>616</v>
      </c>
      <c r="H108" s="131">
        <v>6.84</v>
      </c>
      <c r="I108" s="132"/>
      <c r="J108" s="133">
        <f>ROUND(I108*H108,2)</f>
        <v>0</v>
      </c>
      <c r="K108" s="129" t="s">
        <v>448</v>
      </c>
      <c r="L108" s="32"/>
      <c r="M108" s="134" t="s">
        <v>19</v>
      </c>
      <c r="N108" s="135" t="s">
        <v>43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143</v>
      </c>
      <c r="AT108" s="138" t="s">
        <v>138</v>
      </c>
      <c r="AU108" s="138" t="s">
        <v>82</v>
      </c>
      <c r="AY108" s="17" t="s">
        <v>135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80</v>
      </c>
      <c r="BK108" s="139">
        <f>ROUND(I108*H108,2)</f>
        <v>0</v>
      </c>
      <c r="BL108" s="17" t="s">
        <v>143</v>
      </c>
      <c r="BM108" s="138" t="s">
        <v>167</v>
      </c>
    </row>
    <row r="109" spans="2:65" s="12" customFormat="1">
      <c r="B109" s="144"/>
      <c r="D109" s="145" t="s">
        <v>149</v>
      </c>
      <c r="E109" s="146" t="s">
        <v>19</v>
      </c>
      <c r="F109" s="147" t="s">
        <v>625</v>
      </c>
      <c r="H109" s="146" t="s">
        <v>19</v>
      </c>
      <c r="I109" s="148"/>
      <c r="L109" s="144"/>
      <c r="M109" s="149"/>
      <c r="T109" s="150"/>
      <c r="AT109" s="146" t="s">
        <v>149</v>
      </c>
      <c r="AU109" s="146" t="s">
        <v>82</v>
      </c>
      <c r="AV109" s="12" t="s">
        <v>80</v>
      </c>
      <c r="AW109" s="12" t="s">
        <v>33</v>
      </c>
      <c r="AX109" s="12" t="s">
        <v>72</v>
      </c>
      <c r="AY109" s="146" t="s">
        <v>135</v>
      </c>
    </row>
    <row r="110" spans="2:65" s="13" customFormat="1">
      <c r="B110" s="151"/>
      <c r="D110" s="145" t="s">
        <v>149</v>
      </c>
      <c r="E110" s="152" t="s">
        <v>19</v>
      </c>
      <c r="F110" s="153" t="s">
        <v>628</v>
      </c>
      <c r="H110" s="154">
        <v>6.84</v>
      </c>
      <c r="I110" s="155"/>
      <c r="L110" s="151"/>
      <c r="M110" s="156"/>
      <c r="T110" s="157"/>
      <c r="AT110" s="152" t="s">
        <v>149</v>
      </c>
      <c r="AU110" s="152" t="s">
        <v>82</v>
      </c>
      <c r="AV110" s="13" t="s">
        <v>82</v>
      </c>
      <c r="AW110" s="13" t="s">
        <v>33</v>
      </c>
      <c r="AX110" s="13" t="s">
        <v>72</v>
      </c>
      <c r="AY110" s="152" t="s">
        <v>135</v>
      </c>
    </row>
    <row r="111" spans="2:65" s="14" customFormat="1">
      <c r="B111" s="158"/>
      <c r="D111" s="145" t="s">
        <v>149</v>
      </c>
      <c r="E111" s="159" t="s">
        <v>19</v>
      </c>
      <c r="F111" s="160" t="s">
        <v>154</v>
      </c>
      <c r="H111" s="161">
        <v>6.84</v>
      </c>
      <c r="I111" s="162"/>
      <c r="L111" s="158"/>
      <c r="M111" s="163"/>
      <c r="T111" s="164"/>
      <c r="AT111" s="159" t="s">
        <v>149</v>
      </c>
      <c r="AU111" s="159" t="s">
        <v>82</v>
      </c>
      <c r="AV111" s="14" t="s">
        <v>143</v>
      </c>
      <c r="AW111" s="14" t="s">
        <v>33</v>
      </c>
      <c r="AX111" s="14" t="s">
        <v>80</v>
      </c>
      <c r="AY111" s="159" t="s">
        <v>135</v>
      </c>
    </row>
    <row r="112" spans="2:65" s="1" customFormat="1" ht="24.15" customHeight="1">
      <c r="B112" s="32"/>
      <c r="C112" s="127" t="s">
        <v>175</v>
      </c>
      <c r="D112" s="127" t="s">
        <v>138</v>
      </c>
      <c r="E112" s="128" t="s">
        <v>629</v>
      </c>
      <c r="F112" s="129" t="s">
        <v>630</v>
      </c>
      <c r="G112" s="130" t="s">
        <v>616</v>
      </c>
      <c r="H112" s="131">
        <v>129.96</v>
      </c>
      <c r="I112" s="132"/>
      <c r="J112" s="133">
        <f>ROUND(I112*H112,2)</f>
        <v>0</v>
      </c>
      <c r="K112" s="129" t="s">
        <v>448</v>
      </c>
      <c r="L112" s="32"/>
      <c r="M112" s="134" t="s">
        <v>19</v>
      </c>
      <c r="N112" s="135" t="s">
        <v>43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143</v>
      </c>
      <c r="AT112" s="138" t="s">
        <v>138</v>
      </c>
      <c r="AU112" s="138" t="s">
        <v>82</v>
      </c>
      <c r="AY112" s="17" t="s">
        <v>135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80</v>
      </c>
      <c r="BK112" s="139">
        <f>ROUND(I112*H112,2)</f>
        <v>0</v>
      </c>
      <c r="BL112" s="17" t="s">
        <v>143</v>
      </c>
      <c r="BM112" s="138" t="s">
        <v>178</v>
      </c>
    </row>
    <row r="113" spans="2:65" s="12" customFormat="1">
      <c r="B113" s="144"/>
      <c r="D113" s="145" t="s">
        <v>149</v>
      </c>
      <c r="E113" s="146" t="s">
        <v>19</v>
      </c>
      <c r="F113" s="147" t="s">
        <v>625</v>
      </c>
      <c r="H113" s="146" t="s">
        <v>19</v>
      </c>
      <c r="I113" s="148"/>
      <c r="L113" s="144"/>
      <c r="M113" s="149"/>
      <c r="T113" s="150"/>
      <c r="AT113" s="146" t="s">
        <v>149</v>
      </c>
      <c r="AU113" s="146" t="s">
        <v>82</v>
      </c>
      <c r="AV113" s="12" t="s">
        <v>80</v>
      </c>
      <c r="AW113" s="12" t="s">
        <v>33</v>
      </c>
      <c r="AX113" s="12" t="s">
        <v>72</v>
      </c>
      <c r="AY113" s="146" t="s">
        <v>135</v>
      </c>
    </row>
    <row r="114" spans="2:65" s="12" customFormat="1">
      <c r="B114" s="144"/>
      <c r="D114" s="145" t="s">
        <v>149</v>
      </c>
      <c r="E114" s="146" t="s">
        <v>19</v>
      </c>
      <c r="F114" s="147" t="s">
        <v>631</v>
      </c>
      <c r="H114" s="146" t="s">
        <v>19</v>
      </c>
      <c r="I114" s="148"/>
      <c r="L114" s="144"/>
      <c r="M114" s="149"/>
      <c r="T114" s="150"/>
      <c r="AT114" s="146" t="s">
        <v>149</v>
      </c>
      <c r="AU114" s="146" t="s">
        <v>82</v>
      </c>
      <c r="AV114" s="12" t="s">
        <v>80</v>
      </c>
      <c r="AW114" s="12" t="s">
        <v>33</v>
      </c>
      <c r="AX114" s="12" t="s">
        <v>72</v>
      </c>
      <c r="AY114" s="146" t="s">
        <v>135</v>
      </c>
    </row>
    <row r="115" spans="2:65" s="13" customFormat="1">
      <c r="B115" s="151"/>
      <c r="D115" s="145" t="s">
        <v>149</v>
      </c>
      <c r="E115" s="152" t="s">
        <v>19</v>
      </c>
      <c r="F115" s="153" t="s">
        <v>632</v>
      </c>
      <c r="H115" s="154">
        <v>129.96</v>
      </c>
      <c r="I115" s="155"/>
      <c r="L115" s="151"/>
      <c r="M115" s="156"/>
      <c r="T115" s="157"/>
      <c r="AT115" s="152" t="s">
        <v>149</v>
      </c>
      <c r="AU115" s="152" t="s">
        <v>82</v>
      </c>
      <c r="AV115" s="13" t="s">
        <v>82</v>
      </c>
      <c r="AW115" s="13" t="s">
        <v>33</v>
      </c>
      <c r="AX115" s="13" t="s">
        <v>72</v>
      </c>
      <c r="AY115" s="152" t="s">
        <v>135</v>
      </c>
    </row>
    <row r="116" spans="2:65" s="14" customFormat="1">
      <c r="B116" s="158"/>
      <c r="D116" s="145" t="s">
        <v>149</v>
      </c>
      <c r="E116" s="159" t="s">
        <v>19</v>
      </c>
      <c r="F116" s="160" t="s">
        <v>154</v>
      </c>
      <c r="H116" s="161">
        <v>129.96</v>
      </c>
      <c r="I116" s="162"/>
      <c r="L116" s="158"/>
      <c r="M116" s="163"/>
      <c r="T116" s="164"/>
      <c r="AT116" s="159" t="s">
        <v>149</v>
      </c>
      <c r="AU116" s="159" t="s">
        <v>82</v>
      </c>
      <c r="AV116" s="14" t="s">
        <v>143</v>
      </c>
      <c r="AW116" s="14" t="s">
        <v>33</v>
      </c>
      <c r="AX116" s="14" t="s">
        <v>80</v>
      </c>
      <c r="AY116" s="159" t="s">
        <v>135</v>
      </c>
    </row>
    <row r="117" spans="2:65" s="1" customFormat="1" ht="21.75" customHeight="1">
      <c r="B117" s="32"/>
      <c r="C117" s="127" t="s">
        <v>159</v>
      </c>
      <c r="D117" s="127" t="s">
        <v>138</v>
      </c>
      <c r="E117" s="128" t="s">
        <v>633</v>
      </c>
      <c r="F117" s="129" t="s">
        <v>634</v>
      </c>
      <c r="G117" s="130" t="s">
        <v>616</v>
      </c>
      <c r="H117" s="131">
        <v>6.84</v>
      </c>
      <c r="I117" s="132"/>
      <c r="J117" s="133">
        <f>ROUND(I117*H117,2)</f>
        <v>0</v>
      </c>
      <c r="K117" s="129" t="s">
        <v>448</v>
      </c>
      <c r="L117" s="32"/>
      <c r="M117" s="134" t="s">
        <v>19</v>
      </c>
      <c r="N117" s="135" t="s">
        <v>43</v>
      </c>
      <c r="P117" s="136">
        <f>O117*H117</f>
        <v>0</v>
      </c>
      <c r="Q117" s="136">
        <v>0</v>
      </c>
      <c r="R117" s="136">
        <f>Q117*H117</f>
        <v>0</v>
      </c>
      <c r="S117" s="136">
        <v>0</v>
      </c>
      <c r="T117" s="137">
        <f>S117*H117</f>
        <v>0</v>
      </c>
      <c r="AR117" s="138" t="s">
        <v>143</v>
      </c>
      <c r="AT117" s="138" t="s">
        <v>138</v>
      </c>
      <c r="AU117" s="138" t="s">
        <v>82</v>
      </c>
      <c r="AY117" s="17" t="s">
        <v>135</v>
      </c>
      <c r="BE117" s="139">
        <f>IF(N117="základní",J117,0)</f>
        <v>0</v>
      </c>
      <c r="BF117" s="139">
        <f>IF(N117="snížená",J117,0)</f>
        <v>0</v>
      </c>
      <c r="BG117" s="139">
        <f>IF(N117="zákl. přenesená",J117,0)</f>
        <v>0</v>
      </c>
      <c r="BH117" s="139">
        <f>IF(N117="sníž. přenesená",J117,0)</f>
        <v>0</v>
      </c>
      <c r="BI117" s="139">
        <f>IF(N117="nulová",J117,0)</f>
        <v>0</v>
      </c>
      <c r="BJ117" s="17" t="s">
        <v>80</v>
      </c>
      <c r="BK117" s="139">
        <f>ROUND(I117*H117,2)</f>
        <v>0</v>
      </c>
      <c r="BL117" s="17" t="s">
        <v>143</v>
      </c>
      <c r="BM117" s="138" t="s">
        <v>8</v>
      </c>
    </row>
    <row r="118" spans="2:65" s="13" customFormat="1">
      <c r="B118" s="151"/>
      <c r="D118" s="145" t="s">
        <v>149</v>
      </c>
      <c r="E118" s="152" t="s">
        <v>19</v>
      </c>
      <c r="F118" s="153" t="s">
        <v>635</v>
      </c>
      <c r="H118" s="154">
        <v>6.84</v>
      </c>
      <c r="I118" s="155"/>
      <c r="L118" s="151"/>
      <c r="M118" s="156"/>
      <c r="T118" s="157"/>
      <c r="AT118" s="152" t="s">
        <v>149</v>
      </c>
      <c r="AU118" s="152" t="s">
        <v>82</v>
      </c>
      <c r="AV118" s="13" t="s">
        <v>82</v>
      </c>
      <c r="AW118" s="13" t="s">
        <v>33</v>
      </c>
      <c r="AX118" s="13" t="s">
        <v>72</v>
      </c>
      <c r="AY118" s="152" t="s">
        <v>135</v>
      </c>
    </row>
    <row r="119" spans="2:65" s="14" customFormat="1">
      <c r="B119" s="158"/>
      <c r="D119" s="145" t="s">
        <v>149</v>
      </c>
      <c r="E119" s="159" t="s">
        <v>19</v>
      </c>
      <c r="F119" s="160" t="s">
        <v>154</v>
      </c>
      <c r="H119" s="161">
        <v>6.84</v>
      </c>
      <c r="I119" s="162"/>
      <c r="L119" s="158"/>
      <c r="M119" s="163"/>
      <c r="T119" s="164"/>
      <c r="AT119" s="159" t="s">
        <v>149</v>
      </c>
      <c r="AU119" s="159" t="s">
        <v>82</v>
      </c>
      <c r="AV119" s="14" t="s">
        <v>143</v>
      </c>
      <c r="AW119" s="14" t="s">
        <v>33</v>
      </c>
      <c r="AX119" s="14" t="s">
        <v>80</v>
      </c>
      <c r="AY119" s="159" t="s">
        <v>135</v>
      </c>
    </row>
    <row r="120" spans="2:65" s="1" customFormat="1" ht="16.5" customHeight="1">
      <c r="B120" s="32"/>
      <c r="C120" s="127" t="s">
        <v>185</v>
      </c>
      <c r="D120" s="127" t="s">
        <v>138</v>
      </c>
      <c r="E120" s="128" t="s">
        <v>636</v>
      </c>
      <c r="F120" s="129" t="s">
        <v>637</v>
      </c>
      <c r="G120" s="130" t="s">
        <v>616</v>
      </c>
      <c r="H120" s="131">
        <v>6.84</v>
      </c>
      <c r="I120" s="132"/>
      <c r="J120" s="133">
        <f>ROUND(I120*H120,2)</f>
        <v>0</v>
      </c>
      <c r="K120" s="129" t="s">
        <v>448</v>
      </c>
      <c r="L120" s="32"/>
      <c r="M120" s="134" t="s">
        <v>19</v>
      </c>
      <c r="N120" s="135" t="s">
        <v>43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143</v>
      </c>
      <c r="AT120" s="138" t="s">
        <v>138</v>
      </c>
      <c r="AU120" s="138" t="s">
        <v>82</v>
      </c>
      <c r="AY120" s="17" t="s">
        <v>135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80</v>
      </c>
      <c r="BK120" s="139">
        <f>ROUND(I120*H120,2)</f>
        <v>0</v>
      </c>
      <c r="BL120" s="17" t="s">
        <v>143</v>
      </c>
      <c r="BM120" s="138" t="s">
        <v>189</v>
      </c>
    </row>
    <row r="121" spans="2:65" s="12" customFormat="1">
      <c r="B121" s="144"/>
      <c r="D121" s="145" t="s">
        <v>149</v>
      </c>
      <c r="E121" s="146" t="s">
        <v>19</v>
      </c>
      <c r="F121" s="147" t="s">
        <v>638</v>
      </c>
      <c r="H121" s="146" t="s">
        <v>19</v>
      </c>
      <c r="I121" s="148"/>
      <c r="L121" s="144"/>
      <c r="M121" s="149"/>
      <c r="T121" s="150"/>
      <c r="AT121" s="146" t="s">
        <v>149</v>
      </c>
      <c r="AU121" s="146" t="s">
        <v>82</v>
      </c>
      <c r="AV121" s="12" t="s">
        <v>80</v>
      </c>
      <c r="AW121" s="12" t="s">
        <v>33</v>
      </c>
      <c r="AX121" s="12" t="s">
        <v>72</v>
      </c>
      <c r="AY121" s="146" t="s">
        <v>135</v>
      </c>
    </row>
    <row r="122" spans="2:65" s="12" customFormat="1">
      <c r="B122" s="144"/>
      <c r="D122" s="145" t="s">
        <v>149</v>
      </c>
      <c r="E122" s="146" t="s">
        <v>19</v>
      </c>
      <c r="F122" s="147" t="s">
        <v>639</v>
      </c>
      <c r="H122" s="146" t="s">
        <v>19</v>
      </c>
      <c r="I122" s="148"/>
      <c r="L122" s="144"/>
      <c r="M122" s="149"/>
      <c r="T122" s="150"/>
      <c r="AT122" s="146" t="s">
        <v>149</v>
      </c>
      <c r="AU122" s="146" t="s">
        <v>82</v>
      </c>
      <c r="AV122" s="12" t="s">
        <v>80</v>
      </c>
      <c r="AW122" s="12" t="s">
        <v>33</v>
      </c>
      <c r="AX122" s="12" t="s">
        <v>72</v>
      </c>
      <c r="AY122" s="146" t="s">
        <v>135</v>
      </c>
    </row>
    <row r="123" spans="2:65" s="13" customFormat="1">
      <c r="B123" s="151"/>
      <c r="D123" s="145" t="s">
        <v>149</v>
      </c>
      <c r="E123" s="152" t="s">
        <v>19</v>
      </c>
      <c r="F123" s="153" t="s">
        <v>628</v>
      </c>
      <c r="H123" s="154">
        <v>6.84</v>
      </c>
      <c r="I123" s="155"/>
      <c r="L123" s="151"/>
      <c r="M123" s="156"/>
      <c r="T123" s="157"/>
      <c r="AT123" s="152" t="s">
        <v>149</v>
      </c>
      <c r="AU123" s="152" t="s">
        <v>82</v>
      </c>
      <c r="AV123" s="13" t="s">
        <v>82</v>
      </c>
      <c r="AW123" s="13" t="s">
        <v>33</v>
      </c>
      <c r="AX123" s="13" t="s">
        <v>72</v>
      </c>
      <c r="AY123" s="152" t="s">
        <v>135</v>
      </c>
    </row>
    <row r="124" spans="2:65" s="14" customFormat="1">
      <c r="B124" s="158"/>
      <c r="D124" s="145" t="s">
        <v>149</v>
      </c>
      <c r="E124" s="159" t="s">
        <v>19</v>
      </c>
      <c r="F124" s="160" t="s">
        <v>154</v>
      </c>
      <c r="H124" s="161">
        <v>6.84</v>
      </c>
      <c r="I124" s="162"/>
      <c r="L124" s="158"/>
      <c r="M124" s="163"/>
      <c r="T124" s="164"/>
      <c r="AT124" s="159" t="s">
        <v>149</v>
      </c>
      <c r="AU124" s="159" t="s">
        <v>82</v>
      </c>
      <c r="AV124" s="14" t="s">
        <v>143</v>
      </c>
      <c r="AW124" s="14" t="s">
        <v>33</v>
      </c>
      <c r="AX124" s="14" t="s">
        <v>80</v>
      </c>
      <c r="AY124" s="159" t="s">
        <v>135</v>
      </c>
    </row>
    <row r="125" spans="2:65" s="1" customFormat="1" ht="16.5" customHeight="1">
      <c r="B125" s="32"/>
      <c r="C125" s="127" t="s">
        <v>167</v>
      </c>
      <c r="D125" s="127" t="s">
        <v>138</v>
      </c>
      <c r="E125" s="128" t="s">
        <v>640</v>
      </c>
      <c r="F125" s="129" t="s">
        <v>641</v>
      </c>
      <c r="G125" s="130" t="s">
        <v>616</v>
      </c>
      <c r="H125" s="131">
        <v>11.4</v>
      </c>
      <c r="I125" s="132"/>
      <c r="J125" s="133">
        <f>ROUND(I125*H125,2)</f>
        <v>0</v>
      </c>
      <c r="K125" s="129" t="s">
        <v>448</v>
      </c>
      <c r="L125" s="32"/>
      <c r="M125" s="134" t="s">
        <v>19</v>
      </c>
      <c r="N125" s="135" t="s">
        <v>43</v>
      </c>
      <c r="P125" s="136">
        <f>O125*H125</f>
        <v>0</v>
      </c>
      <c r="Q125" s="136">
        <v>0</v>
      </c>
      <c r="R125" s="136">
        <f>Q125*H125</f>
        <v>0</v>
      </c>
      <c r="S125" s="136">
        <v>0</v>
      </c>
      <c r="T125" s="137">
        <f>S125*H125</f>
        <v>0</v>
      </c>
      <c r="AR125" s="138" t="s">
        <v>143</v>
      </c>
      <c r="AT125" s="138" t="s">
        <v>138</v>
      </c>
      <c r="AU125" s="138" t="s">
        <v>82</v>
      </c>
      <c r="AY125" s="17" t="s">
        <v>135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7" t="s">
        <v>80</v>
      </c>
      <c r="BK125" s="139">
        <f>ROUND(I125*H125,2)</f>
        <v>0</v>
      </c>
      <c r="BL125" s="17" t="s">
        <v>143</v>
      </c>
      <c r="BM125" s="138" t="s">
        <v>193</v>
      </c>
    </row>
    <row r="126" spans="2:65" s="12" customFormat="1" ht="20">
      <c r="B126" s="144"/>
      <c r="D126" s="145" t="s">
        <v>149</v>
      </c>
      <c r="E126" s="146" t="s">
        <v>19</v>
      </c>
      <c r="F126" s="147" t="s">
        <v>642</v>
      </c>
      <c r="H126" s="146" t="s">
        <v>19</v>
      </c>
      <c r="I126" s="148"/>
      <c r="L126" s="144"/>
      <c r="M126" s="149"/>
      <c r="T126" s="150"/>
      <c r="AT126" s="146" t="s">
        <v>149</v>
      </c>
      <c r="AU126" s="146" t="s">
        <v>82</v>
      </c>
      <c r="AV126" s="12" t="s">
        <v>80</v>
      </c>
      <c r="AW126" s="12" t="s">
        <v>33</v>
      </c>
      <c r="AX126" s="12" t="s">
        <v>72</v>
      </c>
      <c r="AY126" s="146" t="s">
        <v>135</v>
      </c>
    </row>
    <row r="127" spans="2:65" s="13" customFormat="1">
      <c r="B127" s="151"/>
      <c r="D127" s="145" t="s">
        <v>149</v>
      </c>
      <c r="E127" s="152" t="s">
        <v>19</v>
      </c>
      <c r="F127" s="153" t="s">
        <v>643</v>
      </c>
      <c r="H127" s="154">
        <v>11.4</v>
      </c>
      <c r="I127" s="155"/>
      <c r="L127" s="151"/>
      <c r="M127" s="156"/>
      <c r="T127" s="157"/>
      <c r="AT127" s="152" t="s">
        <v>149</v>
      </c>
      <c r="AU127" s="152" t="s">
        <v>82</v>
      </c>
      <c r="AV127" s="13" t="s">
        <v>82</v>
      </c>
      <c r="AW127" s="13" t="s">
        <v>33</v>
      </c>
      <c r="AX127" s="13" t="s">
        <v>72</v>
      </c>
      <c r="AY127" s="152" t="s">
        <v>135</v>
      </c>
    </row>
    <row r="128" spans="2:65" s="14" customFormat="1">
      <c r="B128" s="158"/>
      <c r="D128" s="145" t="s">
        <v>149</v>
      </c>
      <c r="E128" s="159" t="s">
        <v>19</v>
      </c>
      <c r="F128" s="160" t="s">
        <v>154</v>
      </c>
      <c r="H128" s="161">
        <v>11.4</v>
      </c>
      <c r="I128" s="162"/>
      <c r="L128" s="158"/>
      <c r="M128" s="163"/>
      <c r="T128" s="164"/>
      <c r="AT128" s="159" t="s">
        <v>149</v>
      </c>
      <c r="AU128" s="159" t="s">
        <v>82</v>
      </c>
      <c r="AV128" s="14" t="s">
        <v>143</v>
      </c>
      <c r="AW128" s="14" t="s">
        <v>33</v>
      </c>
      <c r="AX128" s="14" t="s">
        <v>80</v>
      </c>
      <c r="AY128" s="159" t="s">
        <v>135</v>
      </c>
    </row>
    <row r="129" spans="2:65" s="1" customFormat="1" ht="16.5" customHeight="1">
      <c r="B129" s="32"/>
      <c r="C129" s="127" t="s">
        <v>173</v>
      </c>
      <c r="D129" s="127" t="s">
        <v>138</v>
      </c>
      <c r="E129" s="128" t="s">
        <v>644</v>
      </c>
      <c r="F129" s="129" t="s">
        <v>645</v>
      </c>
      <c r="G129" s="130" t="s">
        <v>188</v>
      </c>
      <c r="H129" s="131">
        <v>10.26</v>
      </c>
      <c r="I129" s="132"/>
      <c r="J129" s="133">
        <f>ROUND(I129*H129,2)</f>
        <v>0</v>
      </c>
      <c r="K129" s="129" t="s">
        <v>448</v>
      </c>
      <c r="L129" s="32"/>
      <c r="M129" s="134" t="s">
        <v>19</v>
      </c>
      <c r="N129" s="135" t="s">
        <v>43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143</v>
      </c>
      <c r="AT129" s="138" t="s">
        <v>138</v>
      </c>
      <c r="AU129" s="138" t="s">
        <v>82</v>
      </c>
      <c r="AY129" s="17" t="s">
        <v>135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80</v>
      </c>
      <c r="BK129" s="139">
        <f>ROUND(I129*H129,2)</f>
        <v>0</v>
      </c>
      <c r="BL129" s="17" t="s">
        <v>143</v>
      </c>
      <c r="BM129" s="138" t="s">
        <v>197</v>
      </c>
    </row>
    <row r="130" spans="2:65" s="13" customFormat="1">
      <c r="B130" s="151"/>
      <c r="D130" s="145" t="s">
        <v>149</v>
      </c>
      <c r="E130" s="152" t="s">
        <v>19</v>
      </c>
      <c r="F130" s="153" t="s">
        <v>646</v>
      </c>
      <c r="H130" s="154">
        <v>10.26</v>
      </c>
      <c r="I130" s="155"/>
      <c r="L130" s="151"/>
      <c r="M130" s="156"/>
      <c r="T130" s="157"/>
      <c r="AT130" s="152" t="s">
        <v>149</v>
      </c>
      <c r="AU130" s="152" t="s">
        <v>82</v>
      </c>
      <c r="AV130" s="13" t="s">
        <v>82</v>
      </c>
      <c r="AW130" s="13" t="s">
        <v>33</v>
      </c>
      <c r="AX130" s="13" t="s">
        <v>72</v>
      </c>
      <c r="AY130" s="152" t="s">
        <v>135</v>
      </c>
    </row>
    <row r="131" spans="2:65" s="14" customFormat="1">
      <c r="B131" s="158"/>
      <c r="D131" s="145" t="s">
        <v>149</v>
      </c>
      <c r="E131" s="159" t="s">
        <v>19</v>
      </c>
      <c r="F131" s="160" t="s">
        <v>154</v>
      </c>
      <c r="H131" s="161">
        <v>10.26</v>
      </c>
      <c r="I131" s="162"/>
      <c r="L131" s="158"/>
      <c r="M131" s="163"/>
      <c r="T131" s="164"/>
      <c r="AT131" s="159" t="s">
        <v>149</v>
      </c>
      <c r="AU131" s="159" t="s">
        <v>82</v>
      </c>
      <c r="AV131" s="14" t="s">
        <v>143</v>
      </c>
      <c r="AW131" s="14" t="s">
        <v>33</v>
      </c>
      <c r="AX131" s="14" t="s">
        <v>80</v>
      </c>
      <c r="AY131" s="159" t="s">
        <v>135</v>
      </c>
    </row>
    <row r="132" spans="2:65" s="11" customFormat="1" ht="22.75" customHeight="1">
      <c r="B132" s="115"/>
      <c r="D132" s="116" t="s">
        <v>71</v>
      </c>
      <c r="E132" s="125" t="s">
        <v>82</v>
      </c>
      <c r="F132" s="125" t="s">
        <v>647</v>
      </c>
      <c r="I132" s="118"/>
      <c r="J132" s="126">
        <f>BK132</f>
        <v>0</v>
      </c>
      <c r="L132" s="115"/>
      <c r="M132" s="120"/>
      <c r="P132" s="121">
        <f>SUM(P133:P137)</f>
        <v>0</v>
      </c>
      <c r="R132" s="121">
        <f>SUM(R133:R137)</f>
        <v>0</v>
      </c>
      <c r="T132" s="122">
        <f>SUM(T133:T137)</f>
        <v>0</v>
      </c>
      <c r="AR132" s="116" t="s">
        <v>80</v>
      </c>
      <c r="AT132" s="123" t="s">
        <v>71</v>
      </c>
      <c r="AU132" s="123" t="s">
        <v>80</v>
      </c>
      <c r="AY132" s="116" t="s">
        <v>135</v>
      </c>
      <c r="BK132" s="124">
        <f>SUM(BK133:BK137)</f>
        <v>0</v>
      </c>
    </row>
    <row r="133" spans="2:65" s="1" customFormat="1" ht="16.5" customHeight="1">
      <c r="B133" s="32"/>
      <c r="C133" s="127" t="s">
        <v>178</v>
      </c>
      <c r="D133" s="127" t="s">
        <v>138</v>
      </c>
      <c r="E133" s="128" t="s">
        <v>648</v>
      </c>
      <c r="F133" s="129" t="s">
        <v>649</v>
      </c>
      <c r="G133" s="130" t="s">
        <v>616</v>
      </c>
      <c r="H133" s="131">
        <v>0.54</v>
      </c>
      <c r="I133" s="132"/>
      <c r="J133" s="133">
        <f>ROUND(I133*H133,2)</f>
        <v>0</v>
      </c>
      <c r="K133" s="129" t="s">
        <v>448</v>
      </c>
      <c r="L133" s="32"/>
      <c r="M133" s="134" t="s">
        <v>19</v>
      </c>
      <c r="N133" s="135" t="s">
        <v>43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143</v>
      </c>
      <c r="AT133" s="138" t="s">
        <v>138</v>
      </c>
      <c r="AU133" s="138" t="s">
        <v>82</v>
      </c>
      <c r="AY133" s="17" t="s">
        <v>135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7" t="s">
        <v>80</v>
      </c>
      <c r="BK133" s="139">
        <f>ROUND(I133*H133,2)</f>
        <v>0</v>
      </c>
      <c r="BL133" s="17" t="s">
        <v>143</v>
      </c>
      <c r="BM133" s="138" t="s">
        <v>202</v>
      </c>
    </row>
    <row r="134" spans="2:65" s="12" customFormat="1">
      <c r="B134" s="144"/>
      <c r="D134" s="145" t="s">
        <v>149</v>
      </c>
      <c r="E134" s="146" t="s">
        <v>19</v>
      </c>
      <c r="F134" s="147" t="s">
        <v>650</v>
      </c>
      <c r="H134" s="146" t="s">
        <v>19</v>
      </c>
      <c r="I134" s="148"/>
      <c r="L134" s="144"/>
      <c r="M134" s="149"/>
      <c r="T134" s="150"/>
      <c r="AT134" s="146" t="s">
        <v>149</v>
      </c>
      <c r="AU134" s="146" t="s">
        <v>82</v>
      </c>
      <c r="AV134" s="12" t="s">
        <v>80</v>
      </c>
      <c r="AW134" s="12" t="s">
        <v>33</v>
      </c>
      <c r="AX134" s="12" t="s">
        <v>72</v>
      </c>
      <c r="AY134" s="146" t="s">
        <v>135</v>
      </c>
    </row>
    <row r="135" spans="2:65" s="12" customFormat="1">
      <c r="B135" s="144"/>
      <c r="D135" s="145" t="s">
        <v>149</v>
      </c>
      <c r="E135" s="146" t="s">
        <v>19</v>
      </c>
      <c r="F135" s="147" t="s">
        <v>651</v>
      </c>
      <c r="H135" s="146" t="s">
        <v>19</v>
      </c>
      <c r="I135" s="148"/>
      <c r="L135" s="144"/>
      <c r="M135" s="149"/>
      <c r="T135" s="150"/>
      <c r="AT135" s="146" t="s">
        <v>149</v>
      </c>
      <c r="AU135" s="146" t="s">
        <v>82</v>
      </c>
      <c r="AV135" s="12" t="s">
        <v>80</v>
      </c>
      <c r="AW135" s="12" t="s">
        <v>33</v>
      </c>
      <c r="AX135" s="12" t="s">
        <v>72</v>
      </c>
      <c r="AY135" s="146" t="s">
        <v>135</v>
      </c>
    </row>
    <row r="136" spans="2:65" s="13" customFormat="1">
      <c r="B136" s="151"/>
      <c r="D136" s="145" t="s">
        <v>149</v>
      </c>
      <c r="E136" s="152" t="s">
        <v>19</v>
      </c>
      <c r="F136" s="153" t="s">
        <v>652</v>
      </c>
      <c r="H136" s="154">
        <v>0.54</v>
      </c>
      <c r="I136" s="155"/>
      <c r="L136" s="151"/>
      <c r="M136" s="156"/>
      <c r="T136" s="157"/>
      <c r="AT136" s="152" t="s">
        <v>149</v>
      </c>
      <c r="AU136" s="152" t="s">
        <v>82</v>
      </c>
      <c r="AV136" s="13" t="s">
        <v>82</v>
      </c>
      <c r="AW136" s="13" t="s">
        <v>33</v>
      </c>
      <c r="AX136" s="13" t="s">
        <v>72</v>
      </c>
      <c r="AY136" s="152" t="s">
        <v>135</v>
      </c>
    </row>
    <row r="137" spans="2:65" s="14" customFormat="1">
      <c r="B137" s="158"/>
      <c r="D137" s="145" t="s">
        <v>149</v>
      </c>
      <c r="E137" s="159" t="s">
        <v>19</v>
      </c>
      <c r="F137" s="160" t="s">
        <v>154</v>
      </c>
      <c r="H137" s="161">
        <v>0.54</v>
      </c>
      <c r="I137" s="162"/>
      <c r="L137" s="158"/>
      <c r="M137" s="163"/>
      <c r="T137" s="164"/>
      <c r="AT137" s="159" t="s">
        <v>149</v>
      </c>
      <c r="AU137" s="159" t="s">
        <v>82</v>
      </c>
      <c r="AV137" s="14" t="s">
        <v>143</v>
      </c>
      <c r="AW137" s="14" t="s">
        <v>33</v>
      </c>
      <c r="AX137" s="14" t="s">
        <v>80</v>
      </c>
      <c r="AY137" s="159" t="s">
        <v>135</v>
      </c>
    </row>
    <row r="138" spans="2:65" s="11" customFormat="1" ht="22.75" customHeight="1">
      <c r="B138" s="115"/>
      <c r="D138" s="116" t="s">
        <v>71</v>
      </c>
      <c r="E138" s="125" t="s">
        <v>653</v>
      </c>
      <c r="F138" s="125" t="s">
        <v>654</v>
      </c>
      <c r="I138" s="118"/>
      <c r="J138" s="126">
        <f>BK138</f>
        <v>0</v>
      </c>
      <c r="L138" s="115"/>
      <c r="M138" s="120"/>
      <c r="P138" s="121">
        <f>SUM(P139:P159)</f>
        <v>0</v>
      </c>
      <c r="R138" s="121">
        <f>SUM(R139:R159)</f>
        <v>0</v>
      </c>
      <c r="T138" s="122">
        <f>SUM(T139:T159)</f>
        <v>0</v>
      </c>
      <c r="AR138" s="116" t="s">
        <v>80</v>
      </c>
      <c r="AT138" s="123" t="s">
        <v>71</v>
      </c>
      <c r="AU138" s="123" t="s">
        <v>80</v>
      </c>
      <c r="AY138" s="116" t="s">
        <v>135</v>
      </c>
      <c r="BK138" s="124">
        <f>SUM(BK139:BK159)</f>
        <v>0</v>
      </c>
    </row>
    <row r="139" spans="2:65" s="1" customFormat="1" ht="16.5" customHeight="1">
      <c r="B139" s="32"/>
      <c r="C139" s="127" t="s">
        <v>204</v>
      </c>
      <c r="D139" s="127" t="s">
        <v>138</v>
      </c>
      <c r="E139" s="128" t="s">
        <v>655</v>
      </c>
      <c r="F139" s="129" t="s">
        <v>656</v>
      </c>
      <c r="G139" s="130" t="s">
        <v>158</v>
      </c>
      <c r="H139" s="131">
        <v>40</v>
      </c>
      <c r="I139" s="132"/>
      <c r="J139" s="133">
        <f>ROUND(I139*H139,2)</f>
        <v>0</v>
      </c>
      <c r="K139" s="129" t="s">
        <v>448</v>
      </c>
      <c r="L139" s="32"/>
      <c r="M139" s="134" t="s">
        <v>19</v>
      </c>
      <c r="N139" s="135" t="s">
        <v>43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143</v>
      </c>
      <c r="AT139" s="138" t="s">
        <v>138</v>
      </c>
      <c r="AU139" s="138" t="s">
        <v>82</v>
      </c>
      <c r="AY139" s="17" t="s">
        <v>135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80</v>
      </c>
      <c r="BK139" s="139">
        <f>ROUND(I139*H139,2)</f>
        <v>0</v>
      </c>
      <c r="BL139" s="17" t="s">
        <v>143</v>
      </c>
      <c r="BM139" s="138" t="s">
        <v>207</v>
      </c>
    </row>
    <row r="140" spans="2:65" s="12" customFormat="1">
      <c r="B140" s="144"/>
      <c r="D140" s="145" t="s">
        <v>149</v>
      </c>
      <c r="E140" s="146" t="s">
        <v>19</v>
      </c>
      <c r="F140" s="147" t="s">
        <v>657</v>
      </c>
      <c r="H140" s="146" t="s">
        <v>19</v>
      </c>
      <c r="I140" s="148"/>
      <c r="L140" s="144"/>
      <c r="M140" s="149"/>
      <c r="T140" s="150"/>
      <c r="AT140" s="146" t="s">
        <v>149</v>
      </c>
      <c r="AU140" s="146" t="s">
        <v>82</v>
      </c>
      <c r="AV140" s="12" t="s">
        <v>80</v>
      </c>
      <c r="AW140" s="12" t="s">
        <v>33</v>
      </c>
      <c r="AX140" s="12" t="s">
        <v>72</v>
      </c>
      <c r="AY140" s="146" t="s">
        <v>135</v>
      </c>
    </row>
    <row r="141" spans="2:65" s="13" customFormat="1">
      <c r="B141" s="151"/>
      <c r="D141" s="145" t="s">
        <v>149</v>
      </c>
      <c r="E141" s="152" t="s">
        <v>19</v>
      </c>
      <c r="F141" s="153" t="s">
        <v>658</v>
      </c>
      <c r="H141" s="154">
        <v>20</v>
      </c>
      <c r="I141" s="155"/>
      <c r="L141" s="151"/>
      <c r="M141" s="156"/>
      <c r="T141" s="157"/>
      <c r="AT141" s="152" t="s">
        <v>149</v>
      </c>
      <c r="AU141" s="152" t="s">
        <v>82</v>
      </c>
      <c r="AV141" s="13" t="s">
        <v>82</v>
      </c>
      <c r="AW141" s="13" t="s">
        <v>33</v>
      </c>
      <c r="AX141" s="13" t="s">
        <v>72</v>
      </c>
      <c r="AY141" s="152" t="s">
        <v>135</v>
      </c>
    </row>
    <row r="142" spans="2:65" s="13" customFormat="1">
      <c r="B142" s="151"/>
      <c r="D142" s="145" t="s">
        <v>149</v>
      </c>
      <c r="E142" s="152" t="s">
        <v>19</v>
      </c>
      <c r="F142" s="153" t="s">
        <v>659</v>
      </c>
      <c r="H142" s="154">
        <v>20</v>
      </c>
      <c r="I142" s="155"/>
      <c r="L142" s="151"/>
      <c r="M142" s="156"/>
      <c r="T142" s="157"/>
      <c r="AT142" s="152" t="s">
        <v>149</v>
      </c>
      <c r="AU142" s="152" t="s">
        <v>82</v>
      </c>
      <c r="AV142" s="13" t="s">
        <v>82</v>
      </c>
      <c r="AW142" s="13" t="s">
        <v>33</v>
      </c>
      <c r="AX142" s="13" t="s">
        <v>72</v>
      </c>
      <c r="AY142" s="152" t="s">
        <v>135</v>
      </c>
    </row>
    <row r="143" spans="2:65" s="14" customFormat="1">
      <c r="B143" s="158"/>
      <c r="D143" s="145" t="s">
        <v>149</v>
      </c>
      <c r="E143" s="159" t="s">
        <v>19</v>
      </c>
      <c r="F143" s="160" t="s">
        <v>154</v>
      </c>
      <c r="H143" s="161">
        <v>40</v>
      </c>
      <c r="I143" s="162"/>
      <c r="L143" s="158"/>
      <c r="M143" s="163"/>
      <c r="T143" s="164"/>
      <c r="AT143" s="159" t="s">
        <v>149</v>
      </c>
      <c r="AU143" s="159" t="s">
        <v>82</v>
      </c>
      <c r="AV143" s="14" t="s">
        <v>143</v>
      </c>
      <c r="AW143" s="14" t="s">
        <v>33</v>
      </c>
      <c r="AX143" s="14" t="s">
        <v>80</v>
      </c>
      <c r="AY143" s="159" t="s">
        <v>135</v>
      </c>
    </row>
    <row r="144" spans="2:65" s="1" customFormat="1" ht="16.5" customHeight="1">
      <c r="B144" s="32"/>
      <c r="C144" s="127" t="s">
        <v>8</v>
      </c>
      <c r="D144" s="127" t="s">
        <v>138</v>
      </c>
      <c r="E144" s="128" t="s">
        <v>660</v>
      </c>
      <c r="F144" s="129" t="s">
        <v>661</v>
      </c>
      <c r="G144" s="130" t="s">
        <v>158</v>
      </c>
      <c r="H144" s="131">
        <v>15</v>
      </c>
      <c r="I144" s="132"/>
      <c r="J144" s="133">
        <f>ROUND(I144*H144,2)</f>
        <v>0</v>
      </c>
      <c r="K144" s="129" t="s">
        <v>448</v>
      </c>
      <c r="L144" s="32"/>
      <c r="M144" s="134" t="s">
        <v>19</v>
      </c>
      <c r="N144" s="135" t="s">
        <v>43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143</v>
      </c>
      <c r="AT144" s="138" t="s">
        <v>138</v>
      </c>
      <c r="AU144" s="138" t="s">
        <v>82</v>
      </c>
      <c r="AY144" s="17" t="s">
        <v>135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80</v>
      </c>
      <c r="BK144" s="139">
        <f>ROUND(I144*H144,2)</f>
        <v>0</v>
      </c>
      <c r="BL144" s="17" t="s">
        <v>143</v>
      </c>
      <c r="BM144" s="138" t="s">
        <v>213</v>
      </c>
    </row>
    <row r="145" spans="2:65" s="12" customFormat="1">
      <c r="B145" s="144"/>
      <c r="D145" s="145" t="s">
        <v>149</v>
      </c>
      <c r="E145" s="146" t="s">
        <v>19</v>
      </c>
      <c r="F145" s="147" t="s">
        <v>657</v>
      </c>
      <c r="H145" s="146" t="s">
        <v>19</v>
      </c>
      <c r="I145" s="148"/>
      <c r="L145" s="144"/>
      <c r="M145" s="149"/>
      <c r="T145" s="150"/>
      <c r="AT145" s="146" t="s">
        <v>149</v>
      </c>
      <c r="AU145" s="146" t="s">
        <v>82</v>
      </c>
      <c r="AV145" s="12" t="s">
        <v>80</v>
      </c>
      <c r="AW145" s="12" t="s">
        <v>33</v>
      </c>
      <c r="AX145" s="12" t="s">
        <v>72</v>
      </c>
      <c r="AY145" s="146" t="s">
        <v>135</v>
      </c>
    </row>
    <row r="146" spans="2:65" s="13" customFormat="1">
      <c r="B146" s="151"/>
      <c r="D146" s="145" t="s">
        <v>149</v>
      </c>
      <c r="E146" s="152" t="s">
        <v>19</v>
      </c>
      <c r="F146" s="153" t="s">
        <v>662</v>
      </c>
      <c r="H146" s="154">
        <v>15</v>
      </c>
      <c r="I146" s="155"/>
      <c r="L146" s="151"/>
      <c r="M146" s="156"/>
      <c r="T146" s="157"/>
      <c r="AT146" s="152" t="s">
        <v>149</v>
      </c>
      <c r="AU146" s="152" t="s">
        <v>82</v>
      </c>
      <c r="AV146" s="13" t="s">
        <v>82</v>
      </c>
      <c r="AW146" s="13" t="s">
        <v>33</v>
      </c>
      <c r="AX146" s="13" t="s">
        <v>72</v>
      </c>
      <c r="AY146" s="152" t="s">
        <v>135</v>
      </c>
    </row>
    <row r="147" spans="2:65" s="14" customFormat="1">
      <c r="B147" s="158"/>
      <c r="D147" s="145" t="s">
        <v>149</v>
      </c>
      <c r="E147" s="159" t="s">
        <v>19</v>
      </c>
      <c r="F147" s="160" t="s">
        <v>154</v>
      </c>
      <c r="H147" s="161">
        <v>15</v>
      </c>
      <c r="I147" s="162"/>
      <c r="L147" s="158"/>
      <c r="M147" s="163"/>
      <c r="T147" s="164"/>
      <c r="AT147" s="159" t="s">
        <v>149</v>
      </c>
      <c r="AU147" s="159" t="s">
        <v>82</v>
      </c>
      <c r="AV147" s="14" t="s">
        <v>143</v>
      </c>
      <c r="AW147" s="14" t="s">
        <v>33</v>
      </c>
      <c r="AX147" s="14" t="s">
        <v>80</v>
      </c>
      <c r="AY147" s="159" t="s">
        <v>135</v>
      </c>
    </row>
    <row r="148" spans="2:65" s="1" customFormat="1" ht="16.5" customHeight="1">
      <c r="B148" s="32"/>
      <c r="C148" s="127" t="s">
        <v>219</v>
      </c>
      <c r="D148" s="127" t="s">
        <v>138</v>
      </c>
      <c r="E148" s="128" t="s">
        <v>663</v>
      </c>
      <c r="F148" s="129" t="s">
        <v>664</v>
      </c>
      <c r="G148" s="130" t="s">
        <v>158</v>
      </c>
      <c r="H148" s="131">
        <v>8</v>
      </c>
      <c r="I148" s="132"/>
      <c r="J148" s="133">
        <f>ROUND(I148*H148,2)</f>
        <v>0</v>
      </c>
      <c r="K148" s="129" t="s">
        <v>448</v>
      </c>
      <c r="L148" s="32"/>
      <c r="M148" s="134" t="s">
        <v>19</v>
      </c>
      <c r="N148" s="135" t="s">
        <v>43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143</v>
      </c>
      <c r="AT148" s="138" t="s">
        <v>138</v>
      </c>
      <c r="AU148" s="138" t="s">
        <v>82</v>
      </c>
      <c r="AY148" s="17" t="s">
        <v>135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80</v>
      </c>
      <c r="BK148" s="139">
        <f>ROUND(I148*H148,2)</f>
        <v>0</v>
      </c>
      <c r="BL148" s="17" t="s">
        <v>143</v>
      </c>
      <c r="BM148" s="138" t="s">
        <v>223</v>
      </c>
    </row>
    <row r="149" spans="2:65" s="12" customFormat="1">
      <c r="B149" s="144"/>
      <c r="D149" s="145" t="s">
        <v>149</v>
      </c>
      <c r="E149" s="146" t="s">
        <v>19</v>
      </c>
      <c r="F149" s="147" t="s">
        <v>657</v>
      </c>
      <c r="H149" s="146" t="s">
        <v>19</v>
      </c>
      <c r="I149" s="148"/>
      <c r="L149" s="144"/>
      <c r="M149" s="149"/>
      <c r="T149" s="150"/>
      <c r="AT149" s="146" t="s">
        <v>149</v>
      </c>
      <c r="AU149" s="146" t="s">
        <v>82</v>
      </c>
      <c r="AV149" s="12" t="s">
        <v>80</v>
      </c>
      <c r="AW149" s="12" t="s">
        <v>33</v>
      </c>
      <c r="AX149" s="12" t="s">
        <v>72</v>
      </c>
      <c r="AY149" s="146" t="s">
        <v>135</v>
      </c>
    </row>
    <row r="150" spans="2:65" s="13" customFormat="1">
      <c r="B150" s="151"/>
      <c r="D150" s="145" t="s">
        <v>149</v>
      </c>
      <c r="E150" s="152" t="s">
        <v>19</v>
      </c>
      <c r="F150" s="153" t="s">
        <v>665</v>
      </c>
      <c r="H150" s="154">
        <v>8</v>
      </c>
      <c r="I150" s="155"/>
      <c r="L150" s="151"/>
      <c r="M150" s="156"/>
      <c r="T150" s="157"/>
      <c r="AT150" s="152" t="s">
        <v>149</v>
      </c>
      <c r="AU150" s="152" t="s">
        <v>82</v>
      </c>
      <c r="AV150" s="13" t="s">
        <v>82</v>
      </c>
      <c r="AW150" s="13" t="s">
        <v>33</v>
      </c>
      <c r="AX150" s="13" t="s">
        <v>72</v>
      </c>
      <c r="AY150" s="152" t="s">
        <v>135</v>
      </c>
    </row>
    <row r="151" spans="2:65" s="14" customFormat="1">
      <c r="B151" s="158"/>
      <c r="D151" s="145" t="s">
        <v>149</v>
      </c>
      <c r="E151" s="159" t="s">
        <v>19</v>
      </c>
      <c r="F151" s="160" t="s">
        <v>154</v>
      </c>
      <c r="H151" s="161">
        <v>8</v>
      </c>
      <c r="I151" s="162"/>
      <c r="L151" s="158"/>
      <c r="M151" s="163"/>
      <c r="T151" s="164"/>
      <c r="AT151" s="159" t="s">
        <v>149</v>
      </c>
      <c r="AU151" s="159" t="s">
        <v>82</v>
      </c>
      <c r="AV151" s="14" t="s">
        <v>143</v>
      </c>
      <c r="AW151" s="14" t="s">
        <v>33</v>
      </c>
      <c r="AX151" s="14" t="s">
        <v>80</v>
      </c>
      <c r="AY151" s="159" t="s">
        <v>135</v>
      </c>
    </row>
    <row r="152" spans="2:65" s="1" customFormat="1" ht="16.5" customHeight="1">
      <c r="B152" s="32"/>
      <c r="C152" s="127" t="s">
        <v>189</v>
      </c>
      <c r="D152" s="127" t="s">
        <v>138</v>
      </c>
      <c r="E152" s="128" t="s">
        <v>666</v>
      </c>
      <c r="F152" s="129" t="s">
        <v>667</v>
      </c>
      <c r="G152" s="130" t="s">
        <v>158</v>
      </c>
      <c r="H152" s="131">
        <v>9</v>
      </c>
      <c r="I152" s="132"/>
      <c r="J152" s="133">
        <f>ROUND(I152*H152,2)</f>
        <v>0</v>
      </c>
      <c r="K152" s="129" t="s">
        <v>448</v>
      </c>
      <c r="L152" s="32"/>
      <c r="M152" s="134" t="s">
        <v>19</v>
      </c>
      <c r="N152" s="135" t="s">
        <v>43</v>
      </c>
      <c r="P152" s="136">
        <f>O152*H152</f>
        <v>0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143</v>
      </c>
      <c r="AT152" s="138" t="s">
        <v>138</v>
      </c>
      <c r="AU152" s="138" t="s">
        <v>82</v>
      </c>
      <c r="AY152" s="17" t="s">
        <v>135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7" t="s">
        <v>80</v>
      </c>
      <c r="BK152" s="139">
        <f>ROUND(I152*H152,2)</f>
        <v>0</v>
      </c>
      <c r="BL152" s="17" t="s">
        <v>143</v>
      </c>
      <c r="BM152" s="138" t="s">
        <v>225</v>
      </c>
    </row>
    <row r="153" spans="2:65" s="12" customFormat="1">
      <c r="B153" s="144"/>
      <c r="D153" s="145" t="s">
        <v>149</v>
      </c>
      <c r="E153" s="146" t="s">
        <v>19</v>
      </c>
      <c r="F153" s="147" t="s">
        <v>657</v>
      </c>
      <c r="H153" s="146" t="s">
        <v>19</v>
      </c>
      <c r="I153" s="148"/>
      <c r="L153" s="144"/>
      <c r="M153" s="149"/>
      <c r="T153" s="150"/>
      <c r="AT153" s="146" t="s">
        <v>149</v>
      </c>
      <c r="AU153" s="146" t="s">
        <v>82</v>
      </c>
      <c r="AV153" s="12" t="s">
        <v>80</v>
      </c>
      <c r="AW153" s="12" t="s">
        <v>33</v>
      </c>
      <c r="AX153" s="12" t="s">
        <v>72</v>
      </c>
      <c r="AY153" s="146" t="s">
        <v>135</v>
      </c>
    </row>
    <row r="154" spans="2:65" s="13" customFormat="1">
      <c r="B154" s="151"/>
      <c r="D154" s="145" t="s">
        <v>149</v>
      </c>
      <c r="E154" s="152" t="s">
        <v>19</v>
      </c>
      <c r="F154" s="153" t="s">
        <v>668</v>
      </c>
      <c r="H154" s="154">
        <v>9</v>
      </c>
      <c r="I154" s="155"/>
      <c r="L154" s="151"/>
      <c r="M154" s="156"/>
      <c r="T154" s="157"/>
      <c r="AT154" s="152" t="s">
        <v>149</v>
      </c>
      <c r="AU154" s="152" t="s">
        <v>82</v>
      </c>
      <c r="AV154" s="13" t="s">
        <v>82</v>
      </c>
      <c r="AW154" s="13" t="s">
        <v>33</v>
      </c>
      <c r="AX154" s="13" t="s">
        <v>72</v>
      </c>
      <c r="AY154" s="152" t="s">
        <v>135</v>
      </c>
    </row>
    <row r="155" spans="2:65" s="14" customFormat="1">
      <c r="B155" s="158"/>
      <c r="D155" s="145" t="s">
        <v>149</v>
      </c>
      <c r="E155" s="159" t="s">
        <v>19</v>
      </c>
      <c r="F155" s="160" t="s">
        <v>154</v>
      </c>
      <c r="H155" s="161">
        <v>9</v>
      </c>
      <c r="I155" s="162"/>
      <c r="L155" s="158"/>
      <c r="M155" s="163"/>
      <c r="T155" s="164"/>
      <c r="AT155" s="159" t="s">
        <v>149</v>
      </c>
      <c r="AU155" s="159" t="s">
        <v>82</v>
      </c>
      <c r="AV155" s="14" t="s">
        <v>143</v>
      </c>
      <c r="AW155" s="14" t="s">
        <v>33</v>
      </c>
      <c r="AX155" s="14" t="s">
        <v>80</v>
      </c>
      <c r="AY155" s="159" t="s">
        <v>135</v>
      </c>
    </row>
    <row r="156" spans="2:65" s="1" customFormat="1" ht="16.5" customHeight="1">
      <c r="B156" s="32"/>
      <c r="C156" s="127" t="s">
        <v>226</v>
      </c>
      <c r="D156" s="127" t="s">
        <v>138</v>
      </c>
      <c r="E156" s="128" t="s">
        <v>669</v>
      </c>
      <c r="F156" s="129" t="s">
        <v>670</v>
      </c>
      <c r="G156" s="130" t="s">
        <v>141</v>
      </c>
      <c r="H156" s="131">
        <v>33.25</v>
      </c>
      <c r="I156" s="132"/>
      <c r="J156" s="133">
        <f>ROUND(I156*H156,2)</f>
        <v>0</v>
      </c>
      <c r="K156" s="129" t="s">
        <v>448</v>
      </c>
      <c r="L156" s="32"/>
      <c r="M156" s="134" t="s">
        <v>19</v>
      </c>
      <c r="N156" s="135" t="s">
        <v>43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143</v>
      </c>
      <c r="AT156" s="138" t="s">
        <v>138</v>
      </c>
      <c r="AU156" s="138" t="s">
        <v>82</v>
      </c>
      <c r="AY156" s="17" t="s">
        <v>135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80</v>
      </c>
      <c r="BK156" s="139">
        <f>ROUND(I156*H156,2)</f>
        <v>0</v>
      </c>
      <c r="BL156" s="17" t="s">
        <v>143</v>
      </c>
      <c r="BM156" s="138" t="s">
        <v>228</v>
      </c>
    </row>
    <row r="157" spans="2:65" s="12" customFormat="1">
      <c r="B157" s="144"/>
      <c r="D157" s="145" t="s">
        <v>149</v>
      </c>
      <c r="E157" s="146" t="s">
        <v>19</v>
      </c>
      <c r="F157" s="147" t="s">
        <v>671</v>
      </c>
      <c r="H157" s="146" t="s">
        <v>19</v>
      </c>
      <c r="I157" s="148"/>
      <c r="L157" s="144"/>
      <c r="M157" s="149"/>
      <c r="T157" s="150"/>
      <c r="AT157" s="146" t="s">
        <v>149</v>
      </c>
      <c r="AU157" s="146" t="s">
        <v>82</v>
      </c>
      <c r="AV157" s="12" t="s">
        <v>80</v>
      </c>
      <c r="AW157" s="12" t="s">
        <v>33</v>
      </c>
      <c r="AX157" s="12" t="s">
        <v>72</v>
      </c>
      <c r="AY157" s="146" t="s">
        <v>135</v>
      </c>
    </row>
    <row r="158" spans="2:65" s="13" customFormat="1">
      <c r="B158" s="151"/>
      <c r="D158" s="145" t="s">
        <v>149</v>
      </c>
      <c r="E158" s="152" t="s">
        <v>19</v>
      </c>
      <c r="F158" s="153" t="s">
        <v>672</v>
      </c>
      <c r="H158" s="154">
        <v>33.25</v>
      </c>
      <c r="I158" s="155"/>
      <c r="L158" s="151"/>
      <c r="M158" s="156"/>
      <c r="T158" s="157"/>
      <c r="AT158" s="152" t="s">
        <v>149</v>
      </c>
      <c r="AU158" s="152" t="s">
        <v>82</v>
      </c>
      <c r="AV158" s="13" t="s">
        <v>82</v>
      </c>
      <c r="AW158" s="13" t="s">
        <v>33</v>
      </c>
      <c r="AX158" s="13" t="s">
        <v>72</v>
      </c>
      <c r="AY158" s="152" t="s">
        <v>135</v>
      </c>
    </row>
    <row r="159" spans="2:65" s="14" customFormat="1">
      <c r="B159" s="158"/>
      <c r="D159" s="145" t="s">
        <v>149</v>
      </c>
      <c r="E159" s="159" t="s">
        <v>19</v>
      </c>
      <c r="F159" s="160" t="s">
        <v>154</v>
      </c>
      <c r="H159" s="161">
        <v>33.25</v>
      </c>
      <c r="I159" s="162"/>
      <c r="L159" s="158"/>
      <c r="M159" s="163"/>
      <c r="T159" s="164"/>
      <c r="AT159" s="159" t="s">
        <v>149</v>
      </c>
      <c r="AU159" s="159" t="s">
        <v>82</v>
      </c>
      <c r="AV159" s="14" t="s">
        <v>143</v>
      </c>
      <c r="AW159" s="14" t="s">
        <v>33</v>
      </c>
      <c r="AX159" s="14" t="s">
        <v>80</v>
      </c>
      <c r="AY159" s="159" t="s">
        <v>135</v>
      </c>
    </row>
    <row r="160" spans="2:65" s="11" customFormat="1" ht="22.75" customHeight="1">
      <c r="B160" s="115"/>
      <c r="D160" s="116" t="s">
        <v>71</v>
      </c>
      <c r="E160" s="125" t="s">
        <v>673</v>
      </c>
      <c r="F160" s="125" t="s">
        <v>674</v>
      </c>
      <c r="I160" s="118"/>
      <c r="J160" s="126">
        <f>BK160</f>
        <v>0</v>
      </c>
      <c r="L160" s="115"/>
      <c r="M160" s="120"/>
      <c r="P160" s="121">
        <f>SUM(P161:P165)</f>
        <v>0</v>
      </c>
      <c r="R160" s="121">
        <f>SUM(R161:R165)</f>
        <v>0</v>
      </c>
      <c r="T160" s="122">
        <f>SUM(T161:T165)</f>
        <v>0</v>
      </c>
      <c r="AR160" s="116" t="s">
        <v>80</v>
      </c>
      <c r="AT160" s="123" t="s">
        <v>71</v>
      </c>
      <c r="AU160" s="123" t="s">
        <v>80</v>
      </c>
      <c r="AY160" s="116" t="s">
        <v>135</v>
      </c>
      <c r="BK160" s="124">
        <f>SUM(BK161:BK165)</f>
        <v>0</v>
      </c>
    </row>
    <row r="161" spans="2:65" s="1" customFormat="1" ht="16.5" customHeight="1">
      <c r="B161" s="32"/>
      <c r="C161" s="127" t="s">
        <v>193</v>
      </c>
      <c r="D161" s="127" t="s">
        <v>138</v>
      </c>
      <c r="E161" s="128" t="s">
        <v>675</v>
      </c>
      <c r="F161" s="129" t="s">
        <v>676</v>
      </c>
      <c r="G161" s="130" t="s">
        <v>158</v>
      </c>
      <c r="H161" s="131">
        <v>81.2</v>
      </c>
      <c r="I161" s="132"/>
      <c r="J161" s="133">
        <f>ROUND(I161*H161,2)</f>
        <v>0</v>
      </c>
      <c r="K161" s="129" t="s">
        <v>448</v>
      </c>
      <c r="L161" s="32"/>
      <c r="M161" s="134" t="s">
        <v>19</v>
      </c>
      <c r="N161" s="135" t="s">
        <v>43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143</v>
      </c>
      <c r="AT161" s="138" t="s">
        <v>138</v>
      </c>
      <c r="AU161" s="138" t="s">
        <v>82</v>
      </c>
      <c r="AY161" s="17" t="s">
        <v>135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7" t="s">
        <v>80</v>
      </c>
      <c r="BK161" s="139">
        <f>ROUND(I161*H161,2)</f>
        <v>0</v>
      </c>
      <c r="BL161" s="17" t="s">
        <v>143</v>
      </c>
      <c r="BM161" s="138" t="s">
        <v>230</v>
      </c>
    </row>
    <row r="162" spans="2:65" s="12" customFormat="1">
      <c r="B162" s="144"/>
      <c r="D162" s="145" t="s">
        <v>149</v>
      </c>
      <c r="E162" s="146" t="s">
        <v>19</v>
      </c>
      <c r="F162" s="147" t="s">
        <v>677</v>
      </c>
      <c r="H162" s="146" t="s">
        <v>19</v>
      </c>
      <c r="I162" s="148"/>
      <c r="L162" s="144"/>
      <c r="M162" s="149"/>
      <c r="T162" s="150"/>
      <c r="AT162" s="146" t="s">
        <v>149</v>
      </c>
      <c r="AU162" s="146" t="s">
        <v>82</v>
      </c>
      <c r="AV162" s="12" t="s">
        <v>80</v>
      </c>
      <c r="AW162" s="12" t="s">
        <v>33</v>
      </c>
      <c r="AX162" s="12" t="s">
        <v>72</v>
      </c>
      <c r="AY162" s="146" t="s">
        <v>135</v>
      </c>
    </row>
    <row r="163" spans="2:65" s="13" customFormat="1">
      <c r="B163" s="151"/>
      <c r="D163" s="145" t="s">
        <v>149</v>
      </c>
      <c r="E163" s="152" t="s">
        <v>19</v>
      </c>
      <c r="F163" s="153" t="s">
        <v>678</v>
      </c>
      <c r="H163" s="154">
        <v>4</v>
      </c>
      <c r="I163" s="155"/>
      <c r="L163" s="151"/>
      <c r="M163" s="156"/>
      <c r="T163" s="157"/>
      <c r="AT163" s="152" t="s">
        <v>149</v>
      </c>
      <c r="AU163" s="152" t="s">
        <v>82</v>
      </c>
      <c r="AV163" s="13" t="s">
        <v>82</v>
      </c>
      <c r="AW163" s="13" t="s">
        <v>33</v>
      </c>
      <c r="AX163" s="13" t="s">
        <v>72</v>
      </c>
      <c r="AY163" s="152" t="s">
        <v>135</v>
      </c>
    </row>
    <row r="164" spans="2:65" s="13" customFormat="1">
      <c r="B164" s="151"/>
      <c r="D164" s="145" t="s">
        <v>149</v>
      </c>
      <c r="E164" s="152" t="s">
        <v>19</v>
      </c>
      <c r="F164" s="153" t="s">
        <v>679</v>
      </c>
      <c r="H164" s="154">
        <v>77.2</v>
      </c>
      <c r="I164" s="155"/>
      <c r="L164" s="151"/>
      <c r="M164" s="156"/>
      <c r="T164" s="157"/>
      <c r="AT164" s="152" t="s">
        <v>149</v>
      </c>
      <c r="AU164" s="152" t="s">
        <v>82</v>
      </c>
      <c r="AV164" s="13" t="s">
        <v>82</v>
      </c>
      <c r="AW164" s="13" t="s">
        <v>33</v>
      </c>
      <c r="AX164" s="13" t="s">
        <v>72</v>
      </c>
      <c r="AY164" s="152" t="s">
        <v>135</v>
      </c>
    </row>
    <row r="165" spans="2:65" s="14" customFormat="1">
      <c r="B165" s="158"/>
      <c r="D165" s="145" t="s">
        <v>149</v>
      </c>
      <c r="E165" s="159" t="s">
        <v>19</v>
      </c>
      <c r="F165" s="160" t="s">
        <v>154</v>
      </c>
      <c r="H165" s="161">
        <v>81.2</v>
      </c>
      <c r="I165" s="162"/>
      <c r="L165" s="158"/>
      <c r="M165" s="163"/>
      <c r="T165" s="164"/>
      <c r="AT165" s="159" t="s">
        <v>149</v>
      </c>
      <c r="AU165" s="159" t="s">
        <v>82</v>
      </c>
      <c r="AV165" s="14" t="s">
        <v>143</v>
      </c>
      <c r="AW165" s="14" t="s">
        <v>33</v>
      </c>
      <c r="AX165" s="14" t="s">
        <v>80</v>
      </c>
      <c r="AY165" s="159" t="s">
        <v>135</v>
      </c>
    </row>
    <row r="166" spans="2:65" s="11" customFormat="1" ht="22.75" customHeight="1">
      <c r="B166" s="115"/>
      <c r="D166" s="116" t="s">
        <v>71</v>
      </c>
      <c r="E166" s="125" t="s">
        <v>397</v>
      </c>
      <c r="F166" s="125" t="s">
        <v>452</v>
      </c>
      <c r="I166" s="118"/>
      <c r="J166" s="126">
        <f>BK166</f>
        <v>0</v>
      </c>
      <c r="L166" s="115"/>
      <c r="M166" s="120"/>
      <c r="P166" s="121">
        <f>SUM(P167:P213)</f>
        <v>0</v>
      </c>
      <c r="R166" s="121">
        <f>SUM(R167:R213)</f>
        <v>0</v>
      </c>
      <c r="T166" s="122">
        <f>SUM(T167:T213)</f>
        <v>0</v>
      </c>
      <c r="AR166" s="116" t="s">
        <v>80</v>
      </c>
      <c r="AT166" s="123" t="s">
        <v>71</v>
      </c>
      <c r="AU166" s="123" t="s">
        <v>80</v>
      </c>
      <c r="AY166" s="116" t="s">
        <v>135</v>
      </c>
      <c r="BK166" s="124">
        <f>SUM(BK167:BK213)</f>
        <v>0</v>
      </c>
    </row>
    <row r="167" spans="2:65" s="1" customFormat="1" ht="24.15" customHeight="1">
      <c r="B167" s="32"/>
      <c r="C167" s="127" t="s">
        <v>231</v>
      </c>
      <c r="D167" s="127" t="s">
        <v>138</v>
      </c>
      <c r="E167" s="128" t="s">
        <v>680</v>
      </c>
      <c r="F167" s="129" t="s">
        <v>681</v>
      </c>
      <c r="G167" s="130" t="s">
        <v>616</v>
      </c>
      <c r="H167" s="131">
        <v>2.7549999999999999</v>
      </c>
      <c r="I167" s="132"/>
      <c r="J167" s="133">
        <f>ROUND(I167*H167,2)</f>
        <v>0</v>
      </c>
      <c r="K167" s="129" t="s">
        <v>448</v>
      </c>
      <c r="L167" s="32"/>
      <c r="M167" s="134" t="s">
        <v>19</v>
      </c>
      <c r="N167" s="135" t="s">
        <v>43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143</v>
      </c>
      <c r="AT167" s="138" t="s">
        <v>138</v>
      </c>
      <c r="AU167" s="138" t="s">
        <v>82</v>
      </c>
      <c r="AY167" s="17" t="s">
        <v>135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80</v>
      </c>
      <c r="BK167" s="139">
        <f>ROUND(I167*H167,2)</f>
        <v>0</v>
      </c>
      <c r="BL167" s="17" t="s">
        <v>143</v>
      </c>
      <c r="BM167" s="138" t="s">
        <v>234</v>
      </c>
    </row>
    <row r="168" spans="2:65" s="13" customFormat="1">
      <c r="B168" s="151"/>
      <c r="D168" s="145" t="s">
        <v>149</v>
      </c>
      <c r="E168" s="152" t="s">
        <v>19</v>
      </c>
      <c r="F168" s="153" t="s">
        <v>682</v>
      </c>
      <c r="H168" s="154">
        <v>1.9E-2</v>
      </c>
      <c r="I168" s="155"/>
      <c r="L168" s="151"/>
      <c r="M168" s="156"/>
      <c r="T168" s="157"/>
      <c r="AT168" s="152" t="s">
        <v>149</v>
      </c>
      <c r="AU168" s="152" t="s">
        <v>82</v>
      </c>
      <c r="AV168" s="13" t="s">
        <v>82</v>
      </c>
      <c r="AW168" s="13" t="s">
        <v>33</v>
      </c>
      <c r="AX168" s="13" t="s">
        <v>72</v>
      </c>
      <c r="AY168" s="152" t="s">
        <v>135</v>
      </c>
    </row>
    <row r="169" spans="2:65" s="13" customFormat="1">
      <c r="B169" s="151"/>
      <c r="D169" s="145" t="s">
        <v>149</v>
      </c>
      <c r="E169" s="152" t="s">
        <v>19</v>
      </c>
      <c r="F169" s="153" t="s">
        <v>683</v>
      </c>
      <c r="H169" s="154">
        <v>2.7360000000000002</v>
      </c>
      <c r="I169" s="155"/>
      <c r="L169" s="151"/>
      <c r="M169" s="156"/>
      <c r="T169" s="157"/>
      <c r="AT169" s="152" t="s">
        <v>149</v>
      </c>
      <c r="AU169" s="152" t="s">
        <v>82</v>
      </c>
      <c r="AV169" s="13" t="s">
        <v>82</v>
      </c>
      <c r="AW169" s="13" t="s">
        <v>33</v>
      </c>
      <c r="AX169" s="13" t="s">
        <v>72</v>
      </c>
      <c r="AY169" s="152" t="s">
        <v>135</v>
      </c>
    </row>
    <row r="170" spans="2:65" s="14" customFormat="1">
      <c r="B170" s="158"/>
      <c r="D170" s="145" t="s">
        <v>149</v>
      </c>
      <c r="E170" s="159" t="s">
        <v>19</v>
      </c>
      <c r="F170" s="160" t="s">
        <v>154</v>
      </c>
      <c r="H170" s="161">
        <v>2.7550000000000003</v>
      </c>
      <c r="I170" s="162"/>
      <c r="L170" s="158"/>
      <c r="M170" s="163"/>
      <c r="T170" s="164"/>
      <c r="AT170" s="159" t="s">
        <v>149</v>
      </c>
      <c r="AU170" s="159" t="s">
        <v>82</v>
      </c>
      <c r="AV170" s="14" t="s">
        <v>143</v>
      </c>
      <c r="AW170" s="14" t="s">
        <v>33</v>
      </c>
      <c r="AX170" s="14" t="s">
        <v>80</v>
      </c>
      <c r="AY170" s="159" t="s">
        <v>135</v>
      </c>
    </row>
    <row r="171" spans="2:65" s="1" customFormat="1" ht="16.5" customHeight="1">
      <c r="B171" s="32"/>
      <c r="C171" s="127" t="s">
        <v>197</v>
      </c>
      <c r="D171" s="127" t="s">
        <v>138</v>
      </c>
      <c r="E171" s="128" t="s">
        <v>684</v>
      </c>
      <c r="F171" s="129" t="s">
        <v>685</v>
      </c>
      <c r="G171" s="130" t="s">
        <v>158</v>
      </c>
      <c r="H171" s="131">
        <v>1.5</v>
      </c>
      <c r="I171" s="132"/>
      <c r="J171" s="133">
        <f>ROUND(I171*H171,2)</f>
        <v>0</v>
      </c>
      <c r="K171" s="129" t="s">
        <v>448</v>
      </c>
      <c r="L171" s="32"/>
      <c r="M171" s="134" t="s">
        <v>19</v>
      </c>
      <c r="N171" s="135" t="s">
        <v>43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143</v>
      </c>
      <c r="AT171" s="138" t="s">
        <v>138</v>
      </c>
      <c r="AU171" s="138" t="s">
        <v>82</v>
      </c>
      <c r="AY171" s="17" t="s">
        <v>135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80</v>
      </c>
      <c r="BK171" s="139">
        <f>ROUND(I171*H171,2)</f>
        <v>0</v>
      </c>
      <c r="BL171" s="17" t="s">
        <v>143</v>
      </c>
      <c r="BM171" s="138" t="s">
        <v>240</v>
      </c>
    </row>
    <row r="172" spans="2:65" s="13" customFormat="1">
      <c r="B172" s="151"/>
      <c r="D172" s="145" t="s">
        <v>149</v>
      </c>
      <c r="E172" s="152" t="s">
        <v>19</v>
      </c>
      <c r="F172" s="153" t="s">
        <v>686</v>
      </c>
      <c r="H172" s="154">
        <v>1.5</v>
      </c>
      <c r="I172" s="155"/>
      <c r="L172" s="151"/>
      <c r="M172" s="156"/>
      <c r="T172" s="157"/>
      <c r="AT172" s="152" t="s">
        <v>149</v>
      </c>
      <c r="AU172" s="152" t="s">
        <v>82</v>
      </c>
      <c r="AV172" s="13" t="s">
        <v>82</v>
      </c>
      <c r="AW172" s="13" t="s">
        <v>33</v>
      </c>
      <c r="AX172" s="13" t="s">
        <v>72</v>
      </c>
      <c r="AY172" s="152" t="s">
        <v>135</v>
      </c>
    </row>
    <row r="173" spans="2:65" s="14" customFormat="1">
      <c r="B173" s="158"/>
      <c r="D173" s="145" t="s">
        <v>149</v>
      </c>
      <c r="E173" s="159" t="s">
        <v>19</v>
      </c>
      <c r="F173" s="160" t="s">
        <v>154</v>
      </c>
      <c r="H173" s="161">
        <v>1.5</v>
      </c>
      <c r="I173" s="162"/>
      <c r="L173" s="158"/>
      <c r="M173" s="163"/>
      <c r="T173" s="164"/>
      <c r="AT173" s="159" t="s">
        <v>149</v>
      </c>
      <c r="AU173" s="159" t="s">
        <v>82</v>
      </c>
      <c r="AV173" s="14" t="s">
        <v>143</v>
      </c>
      <c r="AW173" s="14" t="s">
        <v>33</v>
      </c>
      <c r="AX173" s="14" t="s">
        <v>80</v>
      </c>
      <c r="AY173" s="159" t="s">
        <v>135</v>
      </c>
    </row>
    <row r="174" spans="2:65" s="1" customFormat="1" ht="21.75" customHeight="1">
      <c r="B174" s="32"/>
      <c r="C174" s="127" t="s">
        <v>241</v>
      </c>
      <c r="D174" s="127" t="s">
        <v>138</v>
      </c>
      <c r="E174" s="128" t="s">
        <v>687</v>
      </c>
      <c r="F174" s="129" t="s">
        <v>688</v>
      </c>
      <c r="G174" s="130" t="s">
        <v>158</v>
      </c>
      <c r="H174" s="131">
        <v>1.5</v>
      </c>
      <c r="I174" s="132"/>
      <c r="J174" s="133">
        <f>ROUND(I174*H174,2)</f>
        <v>0</v>
      </c>
      <c r="K174" s="129" t="s">
        <v>448</v>
      </c>
      <c r="L174" s="32"/>
      <c r="M174" s="134" t="s">
        <v>19</v>
      </c>
      <c r="N174" s="135" t="s">
        <v>43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143</v>
      </c>
      <c r="AT174" s="138" t="s">
        <v>138</v>
      </c>
      <c r="AU174" s="138" t="s">
        <v>82</v>
      </c>
      <c r="AY174" s="17" t="s">
        <v>135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80</v>
      </c>
      <c r="BK174" s="139">
        <f>ROUND(I174*H174,2)</f>
        <v>0</v>
      </c>
      <c r="BL174" s="17" t="s">
        <v>143</v>
      </c>
      <c r="BM174" s="138" t="s">
        <v>243</v>
      </c>
    </row>
    <row r="175" spans="2:65" s="1" customFormat="1" ht="24.15" customHeight="1">
      <c r="B175" s="32"/>
      <c r="C175" s="127" t="s">
        <v>202</v>
      </c>
      <c r="D175" s="127" t="s">
        <v>138</v>
      </c>
      <c r="E175" s="128" t="s">
        <v>689</v>
      </c>
      <c r="F175" s="129" t="s">
        <v>690</v>
      </c>
      <c r="G175" s="130" t="s">
        <v>158</v>
      </c>
      <c r="H175" s="131">
        <v>1.5</v>
      </c>
      <c r="I175" s="132"/>
      <c r="J175" s="133">
        <f>ROUND(I175*H175,2)</f>
        <v>0</v>
      </c>
      <c r="K175" s="129" t="s">
        <v>448</v>
      </c>
      <c r="L175" s="32"/>
      <c r="M175" s="134" t="s">
        <v>19</v>
      </c>
      <c r="N175" s="135" t="s">
        <v>43</v>
      </c>
      <c r="P175" s="136">
        <f>O175*H175</f>
        <v>0</v>
      </c>
      <c r="Q175" s="136">
        <v>0</v>
      </c>
      <c r="R175" s="136">
        <f>Q175*H175</f>
        <v>0</v>
      </c>
      <c r="S175" s="136">
        <v>0</v>
      </c>
      <c r="T175" s="137">
        <f>S175*H175</f>
        <v>0</v>
      </c>
      <c r="AR175" s="138" t="s">
        <v>143</v>
      </c>
      <c r="AT175" s="138" t="s">
        <v>138</v>
      </c>
      <c r="AU175" s="138" t="s">
        <v>82</v>
      </c>
      <c r="AY175" s="17" t="s">
        <v>135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7" t="s">
        <v>80</v>
      </c>
      <c r="BK175" s="139">
        <f>ROUND(I175*H175,2)</f>
        <v>0</v>
      </c>
      <c r="BL175" s="17" t="s">
        <v>143</v>
      </c>
      <c r="BM175" s="138" t="s">
        <v>247</v>
      </c>
    </row>
    <row r="176" spans="2:65" s="1" customFormat="1" ht="16.5" customHeight="1">
      <c r="B176" s="32"/>
      <c r="C176" s="127" t="s">
        <v>7</v>
      </c>
      <c r="D176" s="127" t="s">
        <v>138</v>
      </c>
      <c r="E176" s="128" t="s">
        <v>691</v>
      </c>
      <c r="F176" s="129" t="s">
        <v>692</v>
      </c>
      <c r="G176" s="130" t="s">
        <v>158</v>
      </c>
      <c r="H176" s="131">
        <v>40</v>
      </c>
      <c r="I176" s="132"/>
      <c r="J176" s="133">
        <f>ROUND(I176*H176,2)</f>
        <v>0</v>
      </c>
      <c r="K176" s="129" t="s">
        <v>448</v>
      </c>
      <c r="L176" s="32"/>
      <c r="M176" s="134" t="s">
        <v>19</v>
      </c>
      <c r="N176" s="135" t="s">
        <v>43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143</v>
      </c>
      <c r="AT176" s="138" t="s">
        <v>138</v>
      </c>
      <c r="AU176" s="138" t="s">
        <v>82</v>
      </c>
      <c r="AY176" s="17" t="s">
        <v>135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80</v>
      </c>
      <c r="BK176" s="139">
        <f>ROUND(I176*H176,2)</f>
        <v>0</v>
      </c>
      <c r="BL176" s="17" t="s">
        <v>143</v>
      </c>
      <c r="BM176" s="138" t="s">
        <v>251</v>
      </c>
    </row>
    <row r="177" spans="2:65" s="12" customFormat="1">
      <c r="B177" s="144"/>
      <c r="D177" s="145" t="s">
        <v>149</v>
      </c>
      <c r="E177" s="146" t="s">
        <v>19</v>
      </c>
      <c r="F177" s="147" t="s">
        <v>458</v>
      </c>
      <c r="H177" s="146" t="s">
        <v>19</v>
      </c>
      <c r="I177" s="148"/>
      <c r="L177" s="144"/>
      <c r="M177" s="149"/>
      <c r="T177" s="150"/>
      <c r="AT177" s="146" t="s">
        <v>149</v>
      </c>
      <c r="AU177" s="146" t="s">
        <v>82</v>
      </c>
      <c r="AV177" s="12" t="s">
        <v>80</v>
      </c>
      <c r="AW177" s="12" t="s">
        <v>33</v>
      </c>
      <c r="AX177" s="12" t="s">
        <v>72</v>
      </c>
      <c r="AY177" s="146" t="s">
        <v>135</v>
      </c>
    </row>
    <row r="178" spans="2:65" s="13" customFormat="1">
      <c r="B178" s="151"/>
      <c r="D178" s="145" t="s">
        <v>149</v>
      </c>
      <c r="E178" s="152" t="s">
        <v>19</v>
      </c>
      <c r="F178" s="153" t="s">
        <v>658</v>
      </c>
      <c r="H178" s="154">
        <v>20</v>
      </c>
      <c r="I178" s="155"/>
      <c r="L178" s="151"/>
      <c r="M178" s="156"/>
      <c r="T178" s="157"/>
      <c r="AT178" s="152" t="s">
        <v>149</v>
      </c>
      <c r="AU178" s="152" t="s">
        <v>82</v>
      </c>
      <c r="AV178" s="13" t="s">
        <v>82</v>
      </c>
      <c r="AW178" s="13" t="s">
        <v>33</v>
      </c>
      <c r="AX178" s="13" t="s">
        <v>72</v>
      </c>
      <c r="AY178" s="152" t="s">
        <v>135</v>
      </c>
    </row>
    <row r="179" spans="2:65" s="13" customFormat="1">
      <c r="B179" s="151"/>
      <c r="D179" s="145" t="s">
        <v>149</v>
      </c>
      <c r="E179" s="152" t="s">
        <v>19</v>
      </c>
      <c r="F179" s="153" t="s">
        <v>693</v>
      </c>
      <c r="H179" s="154">
        <v>20</v>
      </c>
      <c r="I179" s="155"/>
      <c r="L179" s="151"/>
      <c r="M179" s="156"/>
      <c r="T179" s="157"/>
      <c r="AT179" s="152" t="s">
        <v>149</v>
      </c>
      <c r="AU179" s="152" t="s">
        <v>82</v>
      </c>
      <c r="AV179" s="13" t="s">
        <v>82</v>
      </c>
      <c r="AW179" s="13" t="s">
        <v>33</v>
      </c>
      <c r="AX179" s="13" t="s">
        <v>72</v>
      </c>
      <c r="AY179" s="152" t="s">
        <v>135</v>
      </c>
    </row>
    <row r="180" spans="2:65" s="14" customFormat="1">
      <c r="B180" s="158"/>
      <c r="D180" s="145" t="s">
        <v>149</v>
      </c>
      <c r="E180" s="159" t="s">
        <v>19</v>
      </c>
      <c r="F180" s="160" t="s">
        <v>154</v>
      </c>
      <c r="H180" s="161">
        <v>40</v>
      </c>
      <c r="I180" s="162"/>
      <c r="L180" s="158"/>
      <c r="M180" s="163"/>
      <c r="T180" s="164"/>
      <c r="AT180" s="159" t="s">
        <v>149</v>
      </c>
      <c r="AU180" s="159" t="s">
        <v>82</v>
      </c>
      <c r="AV180" s="14" t="s">
        <v>143</v>
      </c>
      <c r="AW180" s="14" t="s">
        <v>33</v>
      </c>
      <c r="AX180" s="14" t="s">
        <v>80</v>
      </c>
      <c r="AY180" s="159" t="s">
        <v>135</v>
      </c>
    </row>
    <row r="181" spans="2:65" s="1" customFormat="1" ht="16.5" customHeight="1">
      <c r="B181" s="32"/>
      <c r="C181" s="127" t="s">
        <v>207</v>
      </c>
      <c r="D181" s="127" t="s">
        <v>138</v>
      </c>
      <c r="E181" s="128" t="s">
        <v>694</v>
      </c>
      <c r="F181" s="129" t="s">
        <v>695</v>
      </c>
      <c r="G181" s="130" t="s">
        <v>158</v>
      </c>
      <c r="H181" s="131">
        <v>15</v>
      </c>
      <c r="I181" s="132"/>
      <c r="J181" s="133">
        <f>ROUND(I181*H181,2)</f>
        <v>0</v>
      </c>
      <c r="K181" s="129" t="s">
        <v>448</v>
      </c>
      <c r="L181" s="32"/>
      <c r="M181" s="134" t="s">
        <v>19</v>
      </c>
      <c r="N181" s="135" t="s">
        <v>43</v>
      </c>
      <c r="P181" s="136">
        <f>O181*H181</f>
        <v>0</v>
      </c>
      <c r="Q181" s="136">
        <v>0</v>
      </c>
      <c r="R181" s="136">
        <f>Q181*H181</f>
        <v>0</v>
      </c>
      <c r="S181" s="136">
        <v>0</v>
      </c>
      <c r="T181" s="137">
        <f>S181*H181</f>
        <v>0</v>
      </c>
      <c r="AR181" s="138" t="s">
        <v>143</v>
      </c>
      <c r="AT181" s="138" t="s">
        <v>138</v>
      </c>
      <c r="AU181" s="138" t="s">
        <v>82</v>
      </c>
      <c r="AY181" s="17" t="s">
        <v>135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80</v>
      </c>
      <c r="BK181" s="139">
        <f>ROUND(I181*H181,2)</f>
        <v>0</v>
      </c>
      <c r="BL181" s="17" t="s">
        <v>143</v>
      </c>
      <c r="BM181" s="138" t="s">
        <v>262</v>
      </c>
    </row>
    <row r="182" spans="2:65" s="12" customFormat="1">
      <c r="B182" s="144"/>
      <c r="D182" s="145" t="s">
        <v>149</v>
      </c>
      <c r="E182" s="146" t="s">
        <v>19</v>
      </c>
      <c r="F182" s="147" t="s">
        <v>458</v>
      </c>
      <c r="H182" s="146" t="s">
        <v>19</v>
      </c>
      <c r="I182" s="148"/>
      <c r="L182" s="144"/>
      <c r="M182" s="149"/>
      <c r="T182" s="150"/>
      <c r="AT182" s="146" t="s">
        <v>149</v>
      </c>
      <c r="AU182" s="146" t="s">
        <v>82</v>
      </c>
      <c r="AV182" s="12" t="s">
        <v>80</v>
      </c>
      <c r="AW182" s="12" t="s">
        <v>33</v>
      </c>
      <c r="AX182" s="12" t="s">
        <v>72</v>
      </c>
      <c r="AY182" s="146" t="s">
        <v>135</v>
      </c>
    </row>
    <row r="183" spans="2:65" s="13" customFormat="1">
      <c r="B183" s="151"/>
      <c r="D183" s="145" t="s">
        <v>149</v>
      </c>
      <c r="E183" s="152" t="s">
        <v>19</v>
      </c>
      <c r="F183" s="153" t="s">
        <v>696</v>
      </c>
      <c r="H183" s="154">
        <v>15</v>
      </c>
      <c r="I183" s="155"/>
      <c r="L183" s="151"/>
      <c r="M183" s="156"/>
      <c r="T183" s="157"/>
      <c r="AT183" s="152" t="s">
        <v>149</v>
      </c>
      <c r="AU183" s="152" t="s">
        <v>82</v>
      </c>
      <c r="AV183" s="13" t="s">
        <v>82</v>
      </c>
      <c r="AW183" s="13" t="s">
        <v>33</v>
      </c>
      <c r="AX183" s="13" t="s">
        <v>72</v>
      </c>
      <c r="AY183" s="152" t="s">
        <v>135</v>
      </c>
    </row>
    <row r="184" spans="2:65" s="14" customFormat="1">
      <c r="B184" s="158"/>
      <c r="D184" s="145" t="s">
        <v>149</v>
      </c>
      <c r="E184" s="159" t="s">
        <v>19</v>
      </c>
      <c r="F184" s="160" t="s">
        <v>154</v>
      </c>
      <c r="H184" s="161">
        <v>15</v>
      </c>
      <c r="I184" s="162"/>
      <c r="L184" s="158"/>
      <c r="M184" s="163"/>
      <c r="T184" s="164"/>
      <c r="AT184" s="159" t="s">
        <v>149</v>
      </c>
      <c r="AU184" s="159" t="s">
        <v>82</v>
      </c>
      <c r="AV184" s="14" t="s">
        <v>143</v>
      </c>
      <c r="AW184" s="14" t="s">
        <v>33</v>
      </c>
      <c r="AX184" s="14" t="s">
        <v>80</v>
      </c>
      <c r="AY184" s="159" t="s">
        <v>135</v>
      </c>
    </row>
    <row r="185" spans="2:65" s="1" customFormat="1" ht="16.5" customHeight="1">
      <c r="B185" s="32"/>
      <c r="C185" s="127" t="s">
        <v>266</v>
      </c>
      <c r="D185" s="127" t="s">
        <v>138</v>
      </c>
      <c r="E185" s="128" t="s">
        <v>697</v>
      </c>
      <c r="F185" s="129" t="s">
        <v>698</v>
      </c>
      <c r="G185" s="130" t="s">
        <v>158</v>
      </c>
      <c r="H185" s="131">
        <v>9</v>
      </c>
      <c r="I185" s="132"/>
      <c r="J185" s="133">
        <f>ROUND(I185*H185,2)</f>
        <v>0</v>
      </c>
      <c r="K185" s="129" t="s">
        <v>448</v>
      </c>
      <c r="L185" s="32"/>
      <c r="M185" s="134" t="s">
        <v>19</v>
      </c>
      <c r="N185" s="135" t="s">
        <v>43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143</v>
      </c>
      <c r="AT185" s="138" t="s">
        <v>138</v>
      </c>
      <c r="AU185" s="138" t="s">
        <v>82</v>
      </c>
      <c r="AY185" s="17" t="s">
        <v>135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80</v>
      </c>
      <c r="BK185" s="139">
        <f>ROUND(I185*H185,2)</f>
        <v>0</v>
      </c>
      <c r="BL185" s="17" t="s">
        <v>143</v>
      </c>
      <c r="BM185" s="138" t="s">
        <v>269</v>
      </c>
    </row>
    <row r="186" spans="2:65" s="12" customFormat="1">
      <c r="B186" s="144"/>
      <c r="D186" s="145" t="s">
        <v>149</v>
      </c>
      <c r="E186" s="146" t="s">
        <v>19</v>
      </c>
      <c r="F186" s="147" t="s">
        <v>458</v>
      </c>
      <c r="H186" s="146" t="s">
        <v>19</v>
      </c>
      <c r="I186" s="148"/>
      <c r="L186" s="144"/>
      <c r="M186" s="149"/>
      <c r="T186" s="150"/>
      <c r="AT186" s="146" t="s">
        <v>149</v>
      </c>
      <c r="AU186" s="146" t="s">
        <v>82</v>
      </c>
      <c r="AV186" s="12" t="s">
        <v>80</v>
      </c>
      <c r="AW186" s="12" t="s">
        <v>33</v>
      </c>
      <c r="AX186" s="12" t="s">
        <v>72</v>
      </c>
      <c r="AY186" s="146" t="s">
        <v>135</v>
      </c>
    </row>
    <row r="187" spans="2:65" s="13" customFormat="1">
      <c r="B187" s="151"/>
      <c r="D187" s="145" t="s">
        <v>149</v>
      </c>
      <c r="E187" s="152" t="s">
        <v>19</v>
      </c>
      <c r="F187" s="153" t="s">
        <v>668</v>
      </c>
      <c r="H187" s="154">
        <v>9</v>
      </c>
      <c r="I187" s="155"/>
      <c r="L187" s="151"/>
      <c r="M187" s="156"/>
      <c r="T187" s="157"/>
      <c r="AT187" s="152" t="s">
        <v>149</v>
      </c>
      <c r="AU187" s="152" t="s">
        <v>82</v>
      </c>
      <c r="AV187" s="13" t="s">
        <v>82</v>
      </c>
      <c r="AW187" s="13" t="s">
        <v>33</v>
      </c>
      <c r="AX187" s="13" t="s">
        <v>72</v>
      </c>
      <c r="AY187" s="152" t="s">
        <v>135</v>
      </c>
    </row>
    <row r="188" spans="2:65" s="14" customFormat="1">
      <c r="B188" s="158"/>
      <c r="D188" s="145" t="s">
        <v>149</v>
      </c>
      <c r="E188" s="159" t="s">
        <v>19</v>
      </c>
      <c r="F188" s="160" t="s">
        <v>154</v>
      </c>
      <c r="H188" s="161">
        <v>9</v>
      </c>
      <c r="I188" s="162"/>
      <c r="L188" s="158"/>
      <c r="M188" s="163"/>
      <c r="T188" s="164"/>
      <c r="AT188" s="159" t="s">
        <v>149</v>
      </c>
      <c r="AU188" s="159" t="s">
        <v>82</v>
      </c>
      <c r="AV188" s="14" t="s">
        <v>143</v>
      </c>
      <c r="AW188" s="14" t="s">
        <v>33</v>
      </c>
      <c r="AX188" s="14" t="s">
        <v>80</v>
      </c>
      <c r="AY188" s="159" t="s">
        <v>135</v>
      </c>
    </row>
    <row r="189" spans="2:65" s="1" customFormat="1" ht="16.5" customHeight="1">
      <c r="B189" s="32"/>
      <c r="C189" s="127" t="s">
        <v>213</v>
      </c>
      <c r="D189" s="127" t="s">
        <v>138</v>
      </c>
      <c r="E189" s="128" t="s">
        <v>699</v>
      </c>
      <c r="F189" s="129" t="s">
        <v>700</v>
      </c>
      <c r="G189" s="130" t="s">
        <v>158</v>
      </c>
      <c r="H189" s="131">
        <v>8</v>
      </c>
      <c r="I189" s="132"/>
      <c r="J189" s="133">
        <f>ROUND(I189*H189,2)</f>
        <v>0</v>
      </c>
      <c r="K189" s="129" t="s">
        <v>448</v>
      </c>
      <c r="L189" s="32"/>
      <c r="M189" s="134" t="s">
        <v>19</v>
      </c>
      <c r="N189" s="135" t="s">
        <v>43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143</v>
      </c>
      <c r="AT189" s="138" t="s">
        <v>138</v>
      </c>
      <c r="AU189" s="138" t="s">
        <v>82</v>
      </c>
      <c r="AY189" s="17" t="s">
        <v>135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7" t="s">
        <v>80</v>
      </c>
      <c r="BK189" s="139">
        <f>ROUND(I189*H189,2)</f>
        <v>0</v>
      </c>
      <c r="BL189" s="17" t="s">
        <v>143</v>
      </c>
      <c r="BM189" s="138" t="s">
        <v>275</v>
      </c>
    </row>
    <row r="190" spans="2:65" s="12" customFormat="1">
      <c r="B190" s="144"/>
      <c r="D190" s="145" t="s">
        <v>149</v>
      </c>
      <c r="E190" s="146" t="s">
        <v>19</v>
      </c>
      <c r="F190" s="147" t="s">
        <v>458</v>
      </c>
      <c r="H190" s="146" t="s">
        <v>19</v>
      </c>
      <c r="I190" s="148"/>
      <c r="L190" s="144"/>
      <c r="M190" s="149"/>
      <c r="T190" s="150"/>
      <c r="AT190" s="146" t="s">
        <v>149</v>
      </c>
      <c r="AU190" s="146" t="s">
        <v>82</v>
      </c>
      <c r="AV190" s="12" t="s">
        <v>80</v>
      </c>
      <c r="AW190" s="12" t="s">
        <v>33</v>
      </c>
      <c r="AX190" s="12" t="s">
        <v>72</v>
      </c>
      <c r="AY190" s="146" t="s">
        <v>135</v>
      </c>
    </row>
    <row r="191" spans="2:65" s="13" customFormat="1">
      <c r="B191" s="151"/>
      <c r="D191" s="145" t="s">
        <v>149</v>
      </c>
      <c r="E191" s="152" t="s">
        <v>19</v>
      </c>
      <c r="F191" s="153" t="s">
        <v>701</v>
      </c>
      <c r="H191" s="154">
        <v>8</v>
      </c>
      <c r="I191" s="155"/>
      <c r="L191" s="151"/>
      <c r="M191" s="156"/>
      <c r="T191" s="157"/>
      <c r="AT191" s="152" t="s">
        <v>149</v>
      </c>
      <c r="AU191" s="152" t="s">
        <v>82</v>
      </c>
      <c r="AV191" s="13" t="s">
        <v>82</v>
      </c>
      <c r="AW191" s="13" t="s">
        <v>33</v>
      </c>
      <c r="AX191" s="13" t="s">
        <v>72</v>
      </c>
      <c r="AY191" s="152" t="s">
        <v>135</v>
      </c>
    </row>
    <row r="192" spans="2:65" s="14" customFormat="1">
      <c r="B192" s="158"/>
      <c r="D192" s="145" t="s">
        <v>149</v>
      </c>
      <c r="E192" s="159" t="s">
        <v>19</v>
      </c>
      <c r="F192" s="160" t="s">
        <v>154</v>
      </c>
      <c r="H192" s="161">
        <v>8</v>
      </c>
      <c r="I192" s="162"/>
      <c r="L192" s="158"/>
      <c r="M192" s="163"/>
      <c r="T192" s="164"/>
      <c r="AT192" s="159" t="s">
        <v>149</v>
      </c>
      <c r="AU192" s="159" t="s">
        <v>82</v>
      </c>
      <c r="AV192" s="14" t="s">
        <v>143</v>
      </c>
      <c r="AW192" s="14" t="s">
        <v>33</v>
      </c>
      <c r="AX192" s="14" t="s">
        <v>80</v>
      </c>
      <c r="AY192" s="159" t="s">
        <v>135</v>
      </c>
    </row>
    <row r="193" spans="2:65" s="1" customFormat="1" ht="21.75" customHeight="1">
      <c r="B193" s="32"/>
      <c r="C193" s="127" t="s">
        <v>276</v>
      </c>
      <c r="D193" s="127" t="s">
        <v>138</v>
      </c>
      <c r="E193" s="128" t="s">
        <v>702</v>
      </c>
      <c r="F193" s="129" t="s">
        <v>703</v>
      </c>
      <c r="G193" s="130" t="s">
        <v>141</v>
      </c>
      <c r="H193" s="131">
        <v>24</v>
      </c>
      <c r="I193" s="132"/>
      <c r="J193" s="133">
        <f>ROUND(I193*H193,2)</f>
        <v>0</v>
      </c>
      <c r="K193" s="129" t="s">
        <v>448</v>
      </c>
      <c r="L193" s="32"/>
      <c r="M193" s="134" t="s">
        <v>19</v>
      </c>
      <c r="N193" s="135" t="s">
        <v>43</v>
      </c>
      <c r="P193" s="136">
        <f>O193*H193</f>
        <v>0</v>
      </c>
      <c r="Q193" s="136">
        <v>0</v>
      </c>
      <c r="R193" s="136">
        <f>Q193*H193</f>
        <v>0</v>
      </c>
      <c r="S193" s="136">
        <v>0</v>
      </c>
      <c r="T193" s="137">
        <f>S193*H193</f>
        <v>0</v>
      </c>
      <c r="AR193" s="138" t="s">
        <v>143</v>
      </c>
      <c r="AT193" s="138" t="s">
        <v>138</v>
      </c>
      <c r="AU193" s="138" t="s">
        <v>82</v>
      </c>
      <c r="AY193" s="17" t="s">
        <v>135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80</v>
      </c>
      <c r="BK193" s="139">
        <f>ROUND(I193*H193,2)</f>
        <v>0</v>
      </c>
      <c r="BL193" s="17" t="s">
        <v>143</v>
      </c>
      <c r="BM193" s="138" t="s">
        <v>278</v>
      </c>
    </row>
    <row r="194" spans="2:65" s="12" customFormat="1">
      <c r="B194" s="144"/>
      <c r="D194" s="145" t="s">
        <v>149</v>
      </c>
      <c r="E194" s="146" t="s">
        <v>19</v>
      </c>
      <c r="F194" s="147" t="s">
        <v>704</v>
      </c>
      <c r="H194" s="146" t="s">
        <v>19</v>
      </c>
      <c r="I194" s="148"/>
      <c r="L194" s="144"/>
      <c r="M194" s="149"/>
      <c r="T194" s="150"/>
      <c r="AT194" s="146" t="s">
        <v>149</v>
      </c>
      <c r="AU194" s="146" t="s">
        <v>82</v>
      </c>
      <c r="AV194" s="12" t="s">
        <v>80</v>
      </c>
      <c r="AW194" s="12" t="s">
        <v>33</v>
      </c>
      <c r="AX194" s="12" t="s">
        <v>72</v>
      </c>
      <c r="AY194" s="146" t="s">
        <v>135</v>
      </c>
    </row>
    <row r="195" spans="2:65" s="13" customFormat="1">
      <c r="B195" s="151"/>
      <c r="D195" s="145" t="s">
        <v>149</v>
      </c>
      <c r="E195" s="152" t="s">
        <v>19</v>
      </c>
      <c r="F195" s="153" t="s">
        <v>705</v>
      </c>
      <c r="H195" s="154">
        <v>24</v>
      </c>
      <c r="I195" s="155"/>
      <c r="L195" s="151"/>
      <c r="M195" s="156"/>
      <c r="T195" s="157"/>
      <c r="AT195" s="152" t="s">
        <v>149</v>
      </c>
      <c r="AU195" s="152" t="s">
        <v>82</v>
      </c>
      <c r="AV195" s="13" t="s">
        <v>82</v>
      </c>
      <c r="AW195" s="13" t="s">
        <v>33</v>
      </c>
      <c r="AX195" s="13" t="s">
        <v>72</v>
      </c>
      <c r="AY195" s="152" t="s">
        <v>135</v>
      </c>
    </row>
    <row r="196" spans="2:65" s="14" customFormat="1">
      <c r="B196" s="158"/>
      <c r="D196" s="145" t="s">
        <v>149</v>
      </c>
      <c r="E196" s="159" t="s">
        <v>19</v>
      </c>
      <c r="F196" s="160" t="s">
        <v>154</v>
      </c>
      <c r="H196" s="161">
        <v>24</v>
      </c>
      <c r="I196" s="162"/>
      <c r="L196" s="158"/>
      <c r="M196" s="163"/>
      <c r="T196" s="164"/>
      <c r="AT196" s="159" t="s">
        <v>149</v>
      </c>
      <c r="AU196" s="159" t="s">
        <v>82</v>
      </c>
      <c r="AV196" s="14" t="s">
        <v>143</v>
      </c>
      <c r="AW196" s="14" t="s">
        <v>33</v>
      </c>
      <c r="AX196" s="14" t="s">
        <v>80</v>
      </c>
      <c r="AY196" s="159" t="s">
        <v>135</v>
      </c>
    </row>
    <row r="197" spans="2:65" s="1" customFormat="1" ht="16.5" customHeight="1">
      <c r="B197" s="32"/>
      <c r="C197" s="127" t="s">
        <v>223</v>
      </c>
      <c r="D197" s="127" t="s">
        <v>138</v>
      </c>
      <c r="E197" s="128" t="s">
        <v>459</v>
      </c>
      <c r="F197" s="129" t="s">
        <v>460</v>
      </c>
      <c r="G197" s="130" t="s">
        <v>188</v>
      </c>
      <c r="H197" s="131">
        <v>168.14</v>
      </c>
      <c r="I197" s="132"/>
      <c r="J197" s="133">
        <f>ROUND(I197*H197,2)</f>
        <v>0</v>
      </c>
      <c r="K197" s="129" t="s">
        <v>448</v>
      </c>
      <c r="L197" s="32"/>
      <c r="M197" s="134" t="s">
        <v>19</v>
      </c>
      <c r="N197" s="135" t="s">
        <v>43</v>
      </c>
      <c r="P197" s="136">
        <f>O197*H197</f>
        <v>0</v>
      </c>
      <c r="Q197" s="136">
        <v>0</v>
      </c>
      <c r="R197" s="136">
        <f>Q197*H197</f>
        <v>0</v>
      </c>
      <c r="S197" s="136">
        <v>0</v>
      </c>
      <c r="T197" s="137">
        <f>S197*H197</f>
        <v>0</v>
      </c>
      <c r="AR197" s="138" t="s">
        <v>143</v>
      </c>
      <c r="AT197" s="138" t="s">
        <v>138</v>
      </c>
      <c r="AU197" s="138" t="s">
        <v>82</v>
      </c>
      <c r="AY197" s="17" t="s">
        <v>135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80</v>
      </c>
      <c r="BK197" s="139">
        <f>ROUND(I197*H197,2)</f>
        <v>0</v>
      </c>
      <c r="BL197" s="17" t="s">
        <v>143</v>
      </c>
      <c r="BM197" s="138" t="s">
        <v>281</v>
      </c>
    </row>
    <row r="198" spans="2:65" s="13" customFormat="1">
      <c r="B198" s="151"/>
      <c r="D198" s="145" t="s">
        <v>149</v>
      </c>
      <c r="E198" s="152" t="s">
        <v>19</v>
      </c>
      <c r="F198" s="153" t="s">
        <v>706</v>
      </c>
      <c r="H198" s="154">
        <v>168.14</v>
      </c>
      <c r="I198" s="155"/>
      <c r="L198" s="151"/>
      <c r="M198" s="156"/>
      <c r="T198" s="157"/>
      <c r="AT198" s="152" t="s">
        <v>149</v>
      </c>
      <c r="AU198" s="152" t="s">
        <v>82</v>
      </c>
      <c r="AV198" s="13" t="s">
        <v>82</v>
      </c>
      <c r="AW198" s="13" t="s">
        <v>33</v>
      </c>
      <c r="AX198" s="13" t="s">
        <v>72</v>
      </c>
      <c r="AY198" s="152" t="s">
        <v>135</v>
      </c>
    </row>
    <row r="199" spans="2:65" s="14" customFormat="1">
      <c r="B199" s="158"/>
      <c r="D199" s="145" t="s">
        <v>149</v>
      </c>
      <c r="E199" s="159" t="s">
        <v>19</v>
      </c>
      <c r="F199" s="160" t="s">
        <v>154</v>
      </c>
      <c r="H199" s="161">
        <v>168.14</v>
      </c>
      <c r="I199" s="162"/>
      <c r="L199" s="158"/>
      <c r="M199" s="163"/>
      <c r="T199" s="164"/>
      <c r="AT199" s="159" t="s">
        <v>149</v>
      </c>
      <c r="AU199" s="159" t="s">
        <v>82</v>
      </c>
      <c r="AV199" s="14" t="s">
        <v>143</v>
      </c>
      <c r="AW199" s="14" t="s">
        <v>33</v>
      </c>
      <c r="AX199" s="14" t="s">
        <v>80</v>
      </c>
      <c r="AY199" s="159" t="s">
        <v>135</v>
      </c>
    </row>
    <row r="200" spans="2:65" s="1" customFormat="1" ht="16.5" customHeight="1">
      <c r="B200" s="32"/>
      <c r="C200" s="127" t="s">
        <v>285</v>
      </c>
      <c r="D200" s="127" t="s">
        <v>138</v>
      </c>
      <c r="E200" s="128" t="s">
        <v>707</v>
      </c>
      <c r="F200" s="129" t="s">
        <v>708</v>
      </c>
      <c r="G200" s="130" t="s">
        <v>222</v>
      </c>
      <c r="H200" s="131">
        <v>2</v>
      </c>
      <c r="I200" s="132"/>
      <c r="J200" s="133">
        <f>ROUND(I200*H200,2)</f>
        <v>0</v>
      </c>
      <c r="K200" s="129" t="s">
        <v>476</v>
      </c>
      <c r="L200" s="32"/>
      <c r="M200" s="134" t="s">
        <v>19</v>
      </c>
      <c r="N200" s="135" t="s">
        <v>43</v>
      </c>
      <c r="P200" s="136">
        <f>O200*H200</f>
        <v>0</v>
      </c>
      <c r="Q200" s="136">
        <v>0</v>
      </c>
      <c r="R200" s="136">
        <f>Q200*H200</f>
        <v>0</v>
      </c>
      <c r="S200" s="136">
        <v>0</v>
      </c>
      <c r="T200" s="137">
        <f>S200*H200</f>
        <v>0</v>
      </c>
      <c r="AR200" s="138" t="s">
        <v>143</v>
      </c>
      <c r="AT200" s="138" t="s">
        <v>138</v>
      </c>
      <c r="AU200" s="138" t="s">
        <v>82</v>
      </c>
      <c r="AY200" s="17" t="s">
        <v>135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7" t="s">
        <v>80</v>
      </c>
      <c r="BK200" s="139">
        <f>ROUND(I200*H200,2)</f>
        <v>0</v>
      </c>
      <c r="BL200" s="17" t="s">
        <v>143</v>
      </c>
      <c r="BM200" s="138" t="s">
        <v>288</v>
      </c>
    </row>
    <row r="201" spans="2:65" s="12" customFormat="1">
      <c r="B201" s="144"/>
      <c r="D201" s="145" t="s">
        <v>149</v>
      </c>
      <c r="E201" s="146" t="s">
        <v>19</v>
      </c>
      <c r="F201" s="147" t="s">
        <v>709</v>
      </c>
      <c r="H201" s="146" t="s">
        <v>19</v>
      </c>
      <c r="I201" s="148"/>
      <c r="L201" s="144"/>
      <c r="M201" s="149"/>
      <c r="T201" s="150"/>
      <c r="AT201" s="146" t="s">
        <v>149</v>
      </c>
      <c r="AU201" s="146" t="s">
        <v>82</v>
      </c>
      <c r="AV201" s="12" t="s">
        <v>80</v>
      </c>
      <c r="AW201" s="12" t="s">
        <v>33</v>
      </c>
      <c r="AX201" s="12" t="s">
        <v>72</v>
      </c>
      <c r="AY201" s="146" t="s">
        <v>135</v>
      </c>
    </row>
    <row r="202" spans="2:65" s="13" customFormat="1">
      <c r="B202" s="151"/>
      <c r="D202" s="145" t="s">
        <v>149</v>
      </c>
      <c r="E202" s="152" t="s">
        <v>19</v>
      </c>
      <c r="F202" s="153" t="s">
        <v>82</v>
      </c>
      <c r="H202" s="154">
        <v>2</v>
      </c>
      <c r="I202" s="155"/>
      <c r="L202" s="151"/>
      <c r="M202" s="156"/>
      <c r="T202" s="157"/>
      <c r="AT202" s="152" t="s">
        <v>149</v>
      </c>
      <c r="AU202" s="152" t="s">
        <v>82</v>
      </c>
      <c r="AV202" s="13" t="s">
        <v>82</v>
      </c>
      <c r="AW202" s="13" t="s">
        <v>33</v>
      </c>
      <c r="AX202" s="13" t="s">
        <v>72</v>
      </c>
      <c r="AY202" s="152" t="s">
        <v>135</v>
      </c>
    </row>
    <row r="203" spans="2:65" s="14" customFormat="1">
      <c r="B203" s="158"/>
      <c r="D203" s="145" t="s">
        <v>149</v>
      </c>
      <c r="E203" s="159" t="s">
        <v>19</v>
      </c>
      <c r="F203" s="160" t="s">
        <v>154</v>
      </c>
      <c r="H203" s="161">
        <v>2</v>
      </c>
      <c r="I203" s="162"/>
      <c r="L203" s="158"/>
      <c r="M203" s="163"/>
      <c r="T203" s="164"/>
      <c r="AT203" s="159" t="s">
        <v>149</v>
      </c>
      <c r="AU203" s="159" t="s">
        <v>82</v>
      </c>
      <c r="AV203" s="14" t="s">
        <v>143</v>
      </c>
      <c r="AW203" s="14" t="s">
        <v>33</v>
      </c>
      <c r="AX203" s="14" t="s">
        <v>80</v>
      </c>
      <c r="AY203" s="159" t="s">
        <v>135</v>
      </c>
    </row>
    <row r="204" spans="2:65" s="1" customFormat="1" ht="16.5" customHeight="1">
      <c r="B204" s="32"/>
      <c r="C204" s="127" t="s">
        <v>225</v>
      </c>
      <c r="D204" s="127" t="s">
        <v>138</v>
      </c>
      <c r="E204" s="128" t="s">
        <v>461</v>
      </c>
      <c r="F204" s="129" t="s">
        <v>462</v>
      </c>
      <c r="G204" s="130" t="s">
        <v>188</v>
      </c>
      <c r="H204" s="131">
        <v>9.0220000000000002</v>
      </c>
      <c r="I204" s="132"/>
      <c r="J204" s="133">
        <f>ROUND(I204*H204,2)</f>
        <v>0</v>
      </c>
      <c r="K204" s="129" t="s">
        <v>448</v>
      </c>
      <c r="L204" s="32"/>
      <c r="M204" s="134" t="s">
        <v>19</v>
      </c>
      <c r="N204" s="135" t="s">
        <v>43</v>
      </c>
      <c r="P204" s="136">
        <f>O204*H204</f>
        <v>0</v>
      </c>
      <c r="Q204" s="136">
        <v>0</v>
      </c>
      <c r="R204" s="136">
        <f>Q204*H204</f>
        <v>0</v>
      </c>
      <c r="S204" s="136">
        <v>0</v>
      </c>
      <c r="T204" s="137">
        <f>S204*H204</f>
        <v>0</v>
      </c>
      <c r="AR204" s="138" t="s">
        <v>143</v>
      </c>
      <c r="AT204" s="138" t="s">
        <v>138</v>
      </c>
      <c r="AU204" s="138" t="s">
        <v>82</v>
      </c>
      <c r="AY204" s="17" t="s">
        <v>135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7" t="s">
        <v>80</v>
      </c>
      <c r="BK204" s="139">
        <f>ROUND(I204*H204,2)</f>
        <v>0</v>
      </c>
      <c r="BL204" s="17" t="s">
        <v>143</v>
      </c>
      <c r="BM204" s="138" t="s">
        <v>298</v>
      </c>
    </row>
    <row r="205" spans="2:65" s="12" customFormat="1">
      <c r="B205" s="144"/>
      <c r="D205" s="145" t="s">
        <v>149</v>
      </c>
      <c r="E205" s="146" t="s">
        <v>19</v>
      </c>
      <c r="F205" s="147" t="s">
        <v>463</v>
      </c>
      <c r="H205" s="146" t="s">
        <v>19</v>
      </c>
      <c r="I205" s="148"/>
      <c r="L205" s="144"/>
      <c r="M205" s="149"/>
      <c r="T205" s="150"/>
      <c r="AT205" s="146" t="s">
        <v>149</v>
      </c>
      <c r="AU205" s="146" t="s">
        <v>82</v>
      </c>
      <c r="AV205" s="12" t="s">
        <v>80</v>
      </c>
      <c r="AW205" s="12" t="s">
        <v>33</v>
      </c>
      <c r="AX205" s="12" t="s">
        <v>72</v>
      </c>
      <c r="AY205" s="146" t="s">
        <v>135</v>
      </c>
    </row>
    <row r="206" spans="2:65" s="13" customFormat="1">
      <c r="B206" s="151"/>
      <c r="D206" s="145" t="s">
        <v>149</v>
      </c>
      <c r="E206" s="152" t="s">
        <v>19</v>
      </c>
      <c r="F206" s="153" t="s">
        <v>710</v>
      </c>
      <c r="H206" s="154">
        <v>9.0220000000000002</v>
      </c>
      <c r="I206" s="155"/>
      <c r="L206" s="151"/>
      <c r="M206" s="156"/>
      <c r="T206" s="157"/>
      <c r="AT206" s="152" t="s">
        <v>149</v>
      </c>
      <c r="AU206" s="152" t="s">
        <v>82</v>
      </c>
      <c r="AV206" s="13" t="s">
        <v>82</v>
      </c>
      <c r="AW206" s="13" t="s">
        <v>33</v>
      </c>
      <c r="AX206" s="13" t="s">
        <v>72</v>
      </c>
      <c r="AY206" s="152" t="s">
        <v>135</v>
      </c>
    </row>
    <row r="207" spans="2:65" s="14" customFormat="1">
      <c r="B207" s="158"/>
      <c r="D207" s="145" t="s">
        <v>149</v>
      </c>
      <c r="E207" s="159" t="s">
        <v>19</v>
      </c>
      <c r="F207" s="160" t="s">
        <v>154</v>
      </c>
      <c r="H207" s="161">
        <v>9.0220000000000002</v>
      </c>
      <c r="I207" s="162"/>
      <c r="L207" s="158"/>
      <c r="M207" s="163"/>
      <c r="T207" s="164"/>
      <c r="AT207" s="159" t="s">
        <v>149</v>
      </c>
      <c r="AU207" s="159" t="s">
        <v>82</v>
      </c>
      <c r="AV207" s="14" t="s">
        <v>143</v>
      </c>
      <c r="AW207" s="14" t="s">
        <v>33</v>
      </c>
      <c r="AX207" s="14" t="s">
        <v>80</v>
      </c>
      <c r="AY207" s="159" t="s">
        <v>135</v>
      </c>
    </row>
    <row r="208" spans="2:65" s="1" customFormat="1" ht="16.5" customHeight="1">
      <c r="B208" s="32"/>
      <c r="C208" s="127" t="s">
        <v>303</v>
      </c>
      <c r="D208" s="127" t="s">
        <v>138</v>
      </c>
      <c r="E208" s="128" t="s">
        <v>465</v>
      </c>
      <c r="F208" s="129" t="s">
        <v>466</v>
      </c>
      <c r="G208" s="130" t="s">
        <v>188</v>
      </c>
      <c r="H208" s="131">
        <v>9.0220000000000002</v>
      </c>
      <c r="I208" s="132"/>
      <c r="J208" s="133">
        <f>ROUND(I208*H208,2)</f>
        <v>0</v>
      </c>
      <c r="K208" s="129" t="s">
        <v>448</v>
      </c>
      <c r="L208" s="32"/>
      <c r="M208" s="134" t="s">
        <v>19</v>
      </c>
      <c r="N208" s="135" t="s">
        <v>43</v>
      </c>
      <c r="P208" s="136">
        <f>O208*H208</f>
        <v>0</v>
      </c>
      <c r="Q208" s="136">
        <v>0</v>
      </c>
      <c r="R208" s="136">
        <f>Q208*H208</f>
        <v>0</v>
      </c>
      <c r="S208" s="136">
        <v>0</v>
      </c>
      <c r="T208" s="137">
        <f>S208*H208</f>
        <v>0</v>
      </c>
      <c r="AR208" s="138" t="s">
        <v>143</v>
      </c>
      <c r="AT208" s="138" t="s">
        <v>138</v>
      </c>
      <c r="AU208" s="138" t="s">
        <v>82</v>
      </c>
      <c r="AY208" s="17" t="s">
        <v>135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7" t="s">
        <v>80</v>
      </c>
      <c r="BK208" s="139">
        <f>ROUND(I208*H208,2)</f>
        <v>0</v>
      </c>
      <c r="BL208" s="17" t="s">
        <v>143</v>
      </c>
      <c r="BM208" s="138" t="s">
        <v>306</v>
      </c>
    </row>
    <row r="209" spans="2:65" s="1" customFormat="1" ht="16.5" customHeight="1">
      <c r="B209" s="32"/>
      <c r="C209" s="127" t="s">
        <v>228</v>
      </c>
      <c r="D209" s="127" t="s">
        <v>138</v>
      </c>
      <c r="E209" s="128" t="s">
        <v>467</v>
      </c>
      <c r="F209" s="129" t="s">
        <v>711</v>
      </c>
      <c r="G209" s="130" t="s">
        <v>188</v>
      </c>
      <c r="H209" s="131">
        <v>9.0220000000000002</v>
      </c>
      <c r="I209" s="132"/>
      <c r="J209" s="133">
        <f>ROUND(I209*H209,2)</f>
        <v>0</v>
      </c>
      <c r="K209" s="129" t="s">
        <v>448</v>
      </c>
      <c r="L209" s="32"/>
      <c r="M209" s="134" t="s">
        <v>19</v>
      </c>
      <c r="N209" s="135" t="s">
        <v>43</v>
      </c>
      <c r="P209" s="136">
        <f>O209*H209</f>
        <v>0</v>
      </c>
      <c r="Q209" s="136">
        <v>0</v>
      </c>
      <c r="R209" s="136">
        <f>Q209*H209</f>
        <v>0</v>
      </c>
      <c r="S209" s="136">
        <v>0</v>
      </c>
      <c r="T209" s="137">
        <f>S209*H209</f>
        <v>0</v>
      </c>
      <c r="AR209" s="138" t="s">
        <v>143</v>
      </c>
      <c r="AT209" s="138" t="s">
        <v>138</v>
      </c>
      <c r="AU209" s="138" t="s">
        <v>82</v>
      </c>
      <c r="AY209" s="17" t="s">
        <v>135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7" t="s">
        <v>80</v>
      </c>
      <c r="BK209" s="139">
        <f>ROUND(I209*H209,2)</f>
        <v>0</v>
      </c>
      <c r="BL209" s="17" t="s">
        <v>143</v>
      </c>
      <c r="BM209" s="138" t="s">
        <v>310</v>
      </c>
    </row>
    <row r="210" spans="2:65" s="1" customFormat="1" ht="16.5" customHeight="1">
      <c r="B210" s="32"/>
      <c r="C210" s="127" t="s">
        <v>312</v>
      </c>
      <c r="D210" s="127" t="s">
        <v>138</v>
      </c>
      <c r="E210" s="128" t="s">
        <v>469</v>
      </c>
      <c r="F210" s="129" t="s">
        <v>470</v>
      </c>
      <c r="G210" s="130" t="s">
        <v>188</v>
      </c>
      <c r="H210" s="131">
        <v>9.0220000000000002</v>
      </c>
      <c r="I210" s="132"/>
      <c r="J210" s="133">
        <f>ROUND(I210*H210,2)</f>
        <v>0</v>
      </c>
      <c r="K210" s="129" t="s">
        <v>448</v>
      </c>
      <c r="L210" s="32"/>
      <c r="M210" s="134" t="s">
        <v>19</v>
      </c>
      <c r="N210" s="135" t="s">
        <v>43</v>
      </c>
      <c r="P210" s="136">
        <f>O210*H210</f>
        <v>0</v>
      </c>
      <c r="Q210" s="136">
        <v>0</v>
      </c>
      <c r="R210" s="136">
        <f>Q210*H210</f>
        <v>0</v>
      </c>
      <c r="S210" s="136">
        <v>0</v>
      </c>
      <c r="T210" s="137">
        <f>S210*H210</f>
        <v>0</v>
      </c>
      <c r="AR210" s="138" t="s">
        <v>143</v>
      </c>
      <c r="AT210" s="138" t="s">
        <v>138</v>
      </c>
      <c r="AU210" s="138" t="s">
        <v>82</v>
      </c>
      <c r="AY210" s="17" t="s">
        <v>135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7" t="s">
        <v>80</v>
      </c>
      <c r="BK210" s="139">
        <f>ROUND(I210*H210,2)</f>
        <v>0</v>
      </c>
      <c r="BL210" s="17" t="s">
        <v>143</v>
      </c>
      <c r="BM210" s="138" t="s">
        <v>315</v>
      </c>
    </row>
    <row r="211" spans="2:65" s="12" customFormat="1">
      <c r="B211" s="144"/>
      <c r="D211" s="145" t="s">
        <v>149</v>
      </c>
      <c r="E211" s="146" t="s">
        <v>19</v>
      </c>
      <c r="F211" s="147" t="s">
        <v>471</v>
      </c>
      <c r="H211" s="146" t="s">
        <v>19</v>
      </c>
      <c r="I211" s="148"/>
      <c r="L211" s="144"/>
      <c r="M211" s="149"/>
      <c r="T211" s="150"/>
      <c r="AT211" s="146" t="s">
        <v>149</v>
      </c>
      <c r="AU211" s="146" t="s">
        <v>82</v>
      </c>
      <c r="AV211" s="12" t="s">
        <v>80</v>
      </c>
      <c r="AW211" s="12" t="s">
        <v>33</v>
      </c>
      <c r="AX211" s="12" t="s">
        <v>72</v>
      </c>
      <c r="AY211" s="146" t="s">
        <v>135</v>
      </c>
    </row>
    <row r="212" spans="2:65" s="13" customFormat="1">
      <c r="B212" s="151"/>
      <c r="D212" s="145" t="s">
        <v>149</v>
      </c>
      <c r="E212" s="152" t="s">
        <v>19</v>
      </c>
      <c r="F212" s="153" t="s">
        <v>710</v>
      </c>
      <c r="H212" s="154">
        <v>9.0220000000000002</v>
      </c>
      <c r="I212" s="155"/>
      <c r="L212" s="151"/>
      <c r="M212" s="156"/>
      <c r="T212" s="157"/>
      <c r="AT212" s="152" t="s">
        <v>149</v>
      </c>
      <c r="AU212" s="152" t="s">
        <v>82</v>
      </c>
      <c r="AV212" s="13" t="s">
        <v>82</v>
      </c>
      <c r="AW212" s="13" t="s">
        <v>33</v>
      </c>
      <c r="AX212" s="13" t="s">
        <v>72</v>
      </c>
      <c r="AY212" s="152" t="s">
        <v>135</v>
      </c>
    </row>
    <row r="213" spans="2:65" s="14" customFormat="1">
      <c r="B213" s="158"/>
      <c r="D213" s="145" t="s">
        <v>149</v>
      </c>
      <c r="E213" s="159" t="s">
        <v>19</v>
      </c>
      <c r="F213" s="160" t="s">
        <v>154</v>
      </c>
      <c r="H213" s="161">
        <v>9.0220000000000002</v>
      </c>
      <c r="I213" s="162"/>
      <c r="L213" s="158"/>
      <c r="M213" s="163"/>
      <c r="T213" s="164"/>
      <c r="AT213" s="159" t="s">
        <v>149</v>
      </c>
      <c r="AU213" s="159" t="s">
        <v>82</v>
      </c>
      <c r="AV213" s="14" t="s">
        <v>143</v>
      </c>
      <c r="AW213" s="14" t="s">
        <v>33</v>
      </c>
      <c r="AX213" s="14" t="s">
        <v>80</v>
      </c>
      <c r="AY213" s="159" t="s">
        <v>135</v>
      </c>
    </row>
    <row r="214" spans="2:65" s="11" customFormat="1" ht="22.75" customHeight="1">
      <c r="B214" s="115"/>
      <c r="D214" s="116" t="s">
        <v>71</v>
      </c>
      <c r="E214" s="125" t="s">
        <v>472</v>
      </c>
      <c r="F214" s="125" t="s">
        <v>473</v>
      </c>
      <c r="I214" s="118"/>
      <c r="J214" s="126">
        <f>BK214</f>
        <v>0</v>
      </c>
      <c r="L214" s="115"/>
      <c r="M214" s="120"/>
      <c r="P214" s="121">
        <f>SUM(P215:P227)</f>
        <v>0</v>
      </c>
      <c r="R214" s="121">
        <f>SUM(R215:R227)</f>
        <v>0</v>
      </c>
      <c r="T214" s="122">
        <f>SUM(T215:T227)</f>
        <v>0</v>
      </c>
      <c r="AR214" s="116" t="s">
        <v>80</v>
      </c>
      <c r="AT214" s="123" t="s">
        <v>71</v>
      </c>
      <c r="AU214" s="123" t="s">
        <v>80</v>
      </c>
      <c r="AY214" s="116" t="s">
        <v>135</v>
      </c>
      <c r="BK214" s="124">
        <f>SUM(BK215:BK227)</f>
        <v>0</v>
      </c>
    </row>
    <row r="215" spans="2:65" s="1" customFormat="1" ht="16.5" customHeight="1">
      <c r="B215" s="32"/>
      <c r="C215" s="127" t="s">
        <v>230</v>
      </c>
      <c r="D215" s="127" t="s">
        <v>138</v>
      </c>
      <c r="E215" s="128" t="s">
        <v>712</v>
      </c>
      <c r="F215" s="129" t="s">
        <v>713</v>
      </c>
      <c r="G215" s="130" t="s">
        <v>222</v>
      </c>
      <c r="H215" s="131">
        <v>1</v>
      </c>
      <c r="I215" s="132"/>
      <c r="J215" s="133">
        <f t="shared" ref="J215:J223" si="0">ROUND(I215*H215,2)</f>
        <v>0</v>
      </c>
      <c r="K215" s="129" t="s">
        <v>476</v>
      </c>
      <c r="L215" s="32"/>
      <c r="M215" s="134" t="s">
        <v>19</v>
      </c>
      <c r="N215" s="135" t="s">
        <v>43</v>
      </c>
      <c r="P215" s="136">
        <f t="shared" ref="P215:P223" si="1">O215*H215</f>
        <v>0</v>
      </c>
      <c r="Q215" s="136">
        <v>0</v>
      </c>
      <c r="R215" s="136">
        <f t="shared" ref="R215:R223" si="2">Q215*H215</f>
        <v>0</v>
      </c>
      <c r="S215" s="136">
        <v>0</v>
      </c>
      <c r="T215" s="137">
        <f t="shared" ref="T215:T223" si="3">S215*H215</f>
        <v>0</v>
      </c>
      <c r="AR215" s="138" t="s">
        <v>143</v>
      </c>
      <c r="AT215" s="138" t="s">
        <v>138</v>
      </c>
      <c r="AU215" s="138" t="s">
        <v>82</v>
      </c>
      <c r="AY215" s="17" t="s">
        <v>135</v>
      </c>
      <c r="BE215" s="139">
        <f t="shared" ref="BE215:BE223" si="4">IF(N215="základní",J215,0)</f>
        <v>0</v>
      </c>
      <c r="BF215" s="139">
        <f t="shared" ref="BF215:BF223" si="5">IF(N215="snížená",J215,0)</f>
        <v>0</v>
      </c>
      <c r="BG215" s="139">
        <f t="shared" ref="BG215:BG223" si="6">IF(N215="zákl. přenesená",J215,0)</f>
        <v>0</v>
      </c>
      <c r="BH215" s="139">
        <f t="shared" ref="BH215:BH223" si="7">IF(N215="sníž. přenesená",J215,0)</f>
        <v>0</v>
      </c>
      <c r="BI215" s="139">
        <f t="shared" ref="BI215:BI223" si="8">IF(N215="nulová",J215,0)</f>
        <v>0</v>
      </c>
      <c r="BJ215" s="17" t="s">
        <v>80</v>
      </c>
      <c r="BK215" s="139">
        <f t="shared" ref="BK215:BK223" si="9">ROUND(I215*H215,2)</f>
        <v>0</v>
      </c>
      <c r="BL215" s="17" t="s">
        <v>143</v>
      </c>
      <c r="BM215" s="138" t="s">
        <v>714</v>
      </c>
    </row>
    <row r="216" spans="2:65" s="1" customFormat="1" ht="16.5" customHeight="1">
      <c r="B216" s="32"/>
      <c r="C216" s="127" t="s">
        <v>321</v>
      </c>
      <c r="D216" s="127" t="s">
        <v>138</v>
      </c>
      <c r="E216" s="128" t="s">
        <v>715</v>
      </c>
      <c r="F216" s="129" t="s">
        <v>716</v>
      </c>
      <c r="G216" s="130" t="s">
        <v>222</v>
      </c>
      <c r="H216" s="131">
        <v>28</v>
      </c>
      <c r="I216" s="132"/>
      <c r="J216" s="133">
        <f t="shared" si="0"/>
        <v>0</v>
      </c>
      <c r="K216" s="129" t="s">
        <v>476</v>
      </c>
      <c r="L216" s="32"/>
      <c r="M216" s="134" t="s">
        <v>19</v>
      </c>
      <c r="N216" s="135" t="s">
        <v>43</v>
      </c>
      <c r="P216" s="136">
        <f t="shared" si="1"/>
        <v>0</v>
      </c>
      <c r="Q216" s="136">
        <v>0</v>
      </c>
      <c r="R216" s="136">
        <f t="shared" si="2"/>
        <v>0</v>
      </c>
      <c r="S216" s="136">
        <v>0</v>
      </c>
      <c r="T216" s="137">
        <f t="shared" si="3"/>
        <v>0</v>
      </c>
      <c r="AR216" s="138" t="s">
        <v>143</v>
      </c>
      <c r="AT216" s="138" t="s">
        <v>138</v>
      </c>
      <c r="AU216" s="138" t="s">
        <v>82</v>
      </c>
      <c r="AY216" s="17" t="s">
        <v>135</v>
      </c>
      <c r="BE216" s="139">
        <f t="shared" si="4"/>
        <v>0</v>
      </c>
      <c r="BF216" s="139">
        <f t="shared" si="5"/>
        <v>0</v>
      </c>
      <c r="BG216" s="139">
        <f t="shared" si="6"/>
        <v>0</v>
      </c>
      <c r="BH216" s="139">
        <f t="shared" si="7"/>
        <v>0</v>
      </c>
      <c r="BI216" s="139">
        <f t="shared" si="8"/>
        <v>0</v>
      </c>
      <c r="BJ216" s="17" t="s">
        <v>80</v>
      </c>
      <c r="BK216" s="139">
        <f t="shared" si="9"/>
        <v>0</v>
      </c>
      <c r="BL216" s="17" t="s">
        <v>143</v>
      </c>
      <c r="BM216" s="138" t="s">
        <v>717</v>
      </c>
    </row>
    <row r="217" spans="2:65" s="1" customFormat="1" ht="16.5" customHeight="1">
      <c r="B217" s="32"/>
      <c r="C217" s="127" t="s">
        <v>234</v>
      </c>
      <c r="D217" s="127" t="s">
        <v>138</v>
      </c>
      <c r="E217" s="128" t="s">
        <v>718</v>
      </c>
      <c r="F217" s="129" t="s">
        <v>719</v>
      </c>
      <c r="G217" s="130" t="s">
        <v>222</v>
      </c>
      <c r="H217" s="131">
        <v>1</v>
      </c>
      <c r="I217" s="132"/>
      <c r="J217" s="133">
        <f t="shared" si="0"/>
        <v>0</v>
      </c>
      <c r="K217" s="129" t="s">
        <v>476</v>
      </c>
      <c r="L217" s="32"/>
      <c r="M217" s="134" t="s">
        <v>19</v>
      </c>
      <c r="N217" s="135" t="s">
        <v>43</v>
      </c>
      <c r="P217" s="136">
        <f t="shared" si="1"/>
        <v>0</v>
      </c>
      <c r="Q217" s="136">
        <v>0</v>
      </c>
      <c r="R217" s="136">
        <f t="shared" si="2"/>
        <v>0</v>
      </c>
      <c r="S217" s="136">
        <v>0</v>
      </c>
      <c r="T217" s="137">
        <f t="shared" si="3"/>
        <v>0</v>
      </c>
      <c r="AR217" s="138" t="s">
        <v>143</v>
      </c>
      <c r="AT217" s="138" t="s">
        <v>138</v>
      </c>
      <c r="AU217" s="138" t="s">
        <v>82</v>
      </c>
      <c r="AY217" s="17" t="s">
        <v>135</v>
      </c>
      <c r="BE217" s="139">
        <f t="shared" si="4"/>
        <v>0</v>
      </c>
      <c r="BF217" s="139">
        <f t="shared" si="5"/>
        <v>0</v>
      </c>
      <c r="BG217" s="139">
        <f t="shared" si="6"/>
        <v>0</v>
      </c>
      <c r="BH217" s="139">
        <f t="shared" si="7"/>
        <v>0</v>
      </c>
      <c r="BI217" s="139">
        <f t="shared" si="8"/>
        <v>0</v>
      </c>
      <c r="BJ217" s="17" t="s">
        <v>80</v>
      </c>
      <c r="BK217" s="139">
        <f t="shared" si="9"/>
        <v>0</v>
      </c>
      <c r="BL217" s="17" t="s">
        <v>143</v>
      </c>
      <c r="BM217" s="138" t="s">
        <v>720</v>
      </c>
    </row>
    <row r="218" spans="2:65" s="1" customFormat="1" ht="16.5" customHeight="1">
      <c r="B218" s="32"/>
      <c r="C218" s="127" t="s">
        <v>330</v>
      </c>
      <c r="D218" s="127" t="s">
        <v>138</v>
      </c>
      <c r="E218" s="128" t="s">
        <v>477</v>
      </c>
      <c r="F218" s="129" t="s">
        <v>721</v>
      </c>
      <c r="G218" s="130" t="s">
        <v>222</v>
      </c>
      <c r="H218" s="131">
        <v>1</v>
      </c>
      <c r="I218" s="132"/>
      <c r="J218" s="133">
        <f t="shared" si="0"/>
        <v>0</v>
      </c>
      <c r="K218" s="129" t="s">
        <v>476</v>
      </c>
      <c r="L218" s="32"/>
      <c r="M218" s="134" t="s">
        <v>19</v>
      </c>
      <c r="N218" s="135" t="s">
        <v>43</v>
      </c>
      <c r="P218" s="136">
        <f t="shared" si="1"/>
        <v>0</v>
      </c>
      <c r="Q218" s="136">
        <v>0</v>
      </c>
      <c r="R218" s="136">
        <f t="shared" si="2"/>
        <v>0</v>
      </c>
      <c r="S218" s="136">
        <v>0</v>
      </c>
      <c r="T218" s="137">
        <f t="shared" si="3"/>
        <v>0</v>
      </c>
      <c r="AR218" s="138" t="s">
        <v>143</v>
      </c>
      <c r="AT218" s="138" t="s">
        <v>138</v>
      </c>
      <c r="AU218" s="138" t="s">
        <v>82</v>
      </c>
      <c r="AY218" s="17" t="s">
        <v>135</v>
      </c>
      <c r="BE218" s="139">
        <f t="shared" si="4"/>
        <v>0</v>
      </c>
      <c r="BF218" s="139">
        <f t="shared" si="5"/>
        <v>0</v>
      </c>
      <c r="BG218" s="139">
        <f t="shared" si="6"/>
        <v>0</v>
      </c>
      <c r="BH218" s="139">
        <f t="shared" si="7"/>
        <v>0</v>
      </c>
      <c r="BI218" s="139">
        <f t="shared" si="8"/>
        <v>0</v>
      </c>
      <c r="BJ218" s="17" t="s">
        <v>80</v>
      </c>
      <c r="BK218" s="139">
        <f t="shared" si="9"/>
        <v>0</v>
      </c>
      <c r="BL218" s="17" t="s">
        <v>143</v>
      </c>
      <c r="BM218" s="138" t="s">
        <v>722</v>
      </c>
    </row>
    <row r="219" spans="2:65" s="1" customFormat="1" ht="16.5" customHeight="1">
      <c r="B219" s="32"/>
      <c r="C219" s="127" t="s">
        <v>240</v>
      </c>
      <c r="D219" s="127" t="s">
        <v>138</v>
      </c>
      <c r="E219" s="128" t="s">
        <v>479</v>
      </c>
      <c r="F219" s="129" t="s">
        <v>723</v>
      </c>
      <c r="G219" s="130" t="s">
        <v>222</v>
      </c>
      <c r="H219" s="131">
        <v>1</v>
      </c>
      <c r="I219" s="132"/>
      <c r="J219" s="133">
        <f t="shared" si="0"/>
        <v>0</v>
      </c>
      <c r="K219" s="129" t="s">
        <v>476</v>
      </c>
      <c r="L219" s="32"/>
      <c r="M219" s="134" t="s">
        <v>19</v>
      </c>
      <c r="N219" s="135" t="s">
        <v>43</v>
      </c>
      <c r="P219" s="136">
        <f t="shared" si="1"/>
        <v>0</v>
      </c>
      <c r="Q219" s="136">
        <v>0</v>
      </c>
      <c r="R219" s="136">
        <f t="shared" si="2"/>
        <v>0</v>
      </c>
      <c r="S219" s="136">
        <v>0</v>
      </c>
      <c r="T219" s="137">
        <f t="shared" si="3"/>
        <v>0</v>
      </c>
      <c r="AR219" s="138" t="s">
        <v>143</v>
      </c>
      <c r="AT219" s="138" t="s">
        <v>138</v>
      </c>
      <c r="AU219" s="138" t="s">
        <v>82</v>
      </c>
      <c r="AY219" s="17" t="s">
        <v>135</v>
      </c>
      <c r="BE219" s="139">
        <f t="shared" si="4"/>
        <v>0</v>
      </c>
      <c r="BF219" s="139">
        <f t="shared" si="5"/>
        <v>0</v>
      </c>
      <c r="BG219" s="139">
        <f t="shared" si="6"/>
        <v>0</v>
      </c>
      <c r="BH219" s="139">
        <f t="shared" si="7"/>
        <v>0</v>
      </c>
      <c r="BI219" s="139">
        <f t="shared" si="8"/>
        <v>0</v>
      </c>
      <c r="BJ219" s="17" t="s">
        <v>80</v>
      </c>
      <c r="BK219" s="139">
        <f t="shared" si="9"/>
        <v>0</v>
      </c>
      <c r="BL219" s="17" t="s">
        <v>143</v>
      </c>
      <c r="BM219" s="138" t="s">
        <v>724</v>
      </c>
    </row>
    <row r="220" spans="2:65" s="1" customFormat="1" ht="16.5" customHeight="1">
      <c r="B220" s="32"/>
      <c r="C220" s="127" t="s">
        <v>340</v>
      </c>
      <c r="D220" s="127" t="s">
        <v>138</v>
      </c>
      <c r="E220" s="128" t="s">
        <v>725</v>
      </c>
      <c r="F220" s="129" t="s">
        <v>480</v>
      </c>
      <c r="G220" s="130" t="s">
        <v>222</v>
      </c>
      <c r="H220" s="131">
        <v>1</v>
      </c>
      <c r="I220" s="132"/>
      <c r="J220" s="133">
        <f t="shared" si="0"/>
        <v>0</v>
      </c>
      <c r="K220" s="129" t="s">
        <v>476</v>
      </c>
      <c r="L220" s="32"/>
      <c r="M220" s="134" t="s">
        <v>19</v>
      </c>
      <c r="N220" s="135" t="s">
        <v>43</v>
      </c>
      <c r="P220" s="136">
        <f t="shared" si="1"/>
        <v>0</v>
      </c>
      <c r="Q220" s="136">
        <v>0</v>
      </c>
      <c r="R220" s="136">
        <f t="shared" si="2"/>
        <v>0</v>
      </c>
      <c r="S220" s="136">
        <v>0</v>
      </c>
      <c r="T220" s="137">
        <f t="shared" si="3"/>
        <v>0</v>
      </c>
      <c r="AR220" s="138" t="s">
        <v>143</v>
      </c>
      <c r="AT220" s="138" t="s">
        <v>138</v>
      </c>
      <c r="AU220" s="138" t="s">
        <v>82</v>
      </c>
      <c r="AY220" s="17" t="s">
        <v>135</v>
      </c>
      <c r="BE220" s="139">
        <f t="shared" si="4"/>
        <v>0</v>
      </c>
      <c r="BF220" s="139">
        <f t="shared" si="5"/>
        <v>0</v>
      </c>
      <c r="BG220" s="139">
        <f t="shared" si="6"/>
        <v>0</v>
      </c>
      <c r="BH220" s="139">
        <f t="shared" si="7"/>
        <v>0</v>
      </c>
      <c r="BI220" s="139">
        <f t="shared" si="8"/>
        <v>0</v>
      </c>
      <c r="BJ220" s="17" t="s">
        <v>80</v>
      </c>
      <c r="BK220" s="139">
        <f t="shared" si="9"/>
        <v>0</v>
      </c>
      <c r="BL220" s="17" t="s">
        <v>143</v>
      </c>
      <c r="BM220" s="138" t="s">
        <v>726</v>
      </c>
    </row>
    <row r="221" spans="2:65" s="1" customFormat="1" ht="16.5" customHeight="1">
      <c r="B221" s="32"/>
      <c r="C221" s="127" t="s">
        <v>243</v>
      </c>
      <c r="D221" s="127" t="s">
        <v>138</v>
      </c>
      <c r="E221" s="128" t="s">
        <v>727</v>
      </c>
      <c r="F221" s="129" t="s">
        <v>728</v>
      </c>
      <c r="G221" s="130" t="s">
        <v>222</v>
      </c>
      <c r="H221" s="131">
        <v>2</v>
      </c>
      <c r="I221" s="132"/>
      <c r="J221" s="133">
        <f t="shared" si="0"/>
        <v>0</v>
      </c>
      <c r="K221" s="129" t="s">
        <v>476</v>
      </c>
      <c r="L221" s="32"/>
      <c r="M221" s="134" t="s">
        <v>19</v>
      </c>
      <c r="N221" s="135" t="s">
        <v>43</v>
      </c>
      <c r="P221" s="136">
        <f t="shared" si="1"/>
        <v>0</v>
      </c>
      <c r="Q221" s="136">
        <v>0</v>
      </c>
      <c r="R221" s="136">
        <f t="shared" si="2"/>
        <v>0</v>
      </c>
      <c r="S221" s="136">
        <v>0</v>
      </c>
      <c r="T221" s="137">
        <f t="shared" si="3"/>
        <v>0</v>
      </c>
      <c r="AR221" s="138" t="s">
        <v>143</v>
      </c>
      <c r="AT221" s="138" t="s">
        <v>138</v>
      </c>
      <c r="AU221" s="138" t="s">
        <v>82</v>
      </c>
      <c r="AY221" s="17" t="s">
        <v>135</v>
      </c>
      <c r="BE221" s="139">
        <f t="shared" si="4"/>
        <v>0</v>
      </c>
      <c r="BF221" s="139">
        <f t="shared" si="5"/>
        <v>0</v>
      </c>
      <c r="BG221" s="139">
        <f t="shared" si="6"/>
        <v>0</v>
      </c>
      <c r="BH221" s="139">
        <f t="shared" si="7"/>
        <v>0</v>
      </c>
      <c r="BI221" s="139">
        <f t="shared" si="8"/>
        <v>0</v>
      </c>
      <c r="BJ221" s="17" t="s">
        <v>80</v>
      </c>
      <c r="BK221" s="139">
        <f t="shared" si="9"/>
        <v>0</v>
      </c>
      <c r="BL221" s="17" t="s">
        <v>143</v>
      </c>
      <c r="BM221" s="138" t="s">
        <v>729</v>
      </c>
    </row>
    <row r="222" spans="2:65" s="1" customFormat="1" ht="16.5" customHeight="1">
      <c r="B222" s="32"/>
      <c r="C222" s="127" t="s">
        <v>349</v>
      </c>
      <c r="D222" s="127" t="s">
        <v>138</v>
      </c>
      <c r="E222" s="128" t="s">
        <v>730</v>
      </c>
      <c r="F222" s="129" t="s">
        <v>731</v>
      </c>
      <c r="G222" s="130" t="s">
        <v>222</v>
      </c>
      <c r="H222" s="131">
        <v>1</v>
      </c>
      <c r="I222" s="132"/>
      <c r="J222" s="133">
        <f t="shared" si="0"/>
        <v>0</v>
      </c>
      <c r="K222" s="129" t="s">
        <v>476</v>
      </c>
      <c r="L222" s="32"/>
      <c r="M222" s="134" t="s">
        <v>19</v>
      </c>
      <c r="N222" s="135" t="s">
        <v>43</v>
      </c>
      <c r="P222" s="136">
        <f t="shared" si="1"/>
        <v>0</v>
      </c>
      <c r="Q222" s="136">
        <v>0</v>
      </c>
      <c r="R222" s="136">
        <f t="shared" si="2"/>
        <v>0</v>
      </c>
      <c r="S222" s="136">
        <v>0</v>
      </c>
      <c r="T222" s="137">
        <f t="shared" si="3"/>
        <v>0</v>
      </c>
      <c r="AR222" s="138" t="s">
        <v>143</v>
      </c>
      <c r="AT222" s="138" t="s">
        <v>138</v>
      </c>
      <c r="AU222" s="138" t="s">
        <v>82</v>
      </c>
      <c r="AY222" s="17" t="s">
        <v>135</v>
      </c>
      <c r="BE222" s="139">
        <f t="shared" si="4"/>
        <v>0</v>
      </c>
      <c r="BF222" s="139">
        <f t="shared" si="5"/>
        <v>0</v>
      </c>
      <c r="BG222" s="139">
        <f t="shared" si="6"/>
        <v>0</v>
      </c>
      <c r="BH222" s="139">
        <f t="shared" si="7"/>
        <v>0</v>
      </c>
      <c r="BI222" s="139">
        <f t="shared" si="8"/>
        <v>0</v>
      </c>
      <c r="BJ222" s="17" t="s">
        <v>80</v>
      </c>
      <c r="BK222" s="139">
        <f t="shared" si="9"/>
        <v>0</v>
      </c>
      <c r="BL222" s="17" t="s">
        <v>143</v>
      </c>
      <c r="BM222" s="138" t="s">
        <v>732</v>
      </c>
    </row>
    <row r="223" spans="2:65" s="1" customFormat="1" ht="16.5" customHeight="1">
      <c r="B223" s="32"/>
      <c r="C223" s="127" t="s">
        <v>247</v>
      </c>
      <c r="D223" s="127" t="s">
        <v>138</v>
      </c>
      <c r="E223" s="128" t="s">
        <v>483</v>
      </c>
      <c r="F223" s="129" t="s">
        <v>484</v>
      </c>
      <c r="G223" s="130" t="s">
        <v>485</v>
      </c>
      <c r="H223" s="131">
        <v>50</v>
      </c>
      <c r="I223" s="132"/>
      <c r="J223" s="133">
        <f t="shared" si="0"/>
        <v>0</v>
      </c>
      <c r="K223" s="129" t="s">
        <v>476</v>
      </c>
      <c r="L223" s="32"/>
      <c r="M223" s="134" t="s">
        <v>19</v>
      </c>
      <c r="N223" s="135" t="s">
        <v>43</v>
      </c>
      <c r="P223" s="136">
        <f t="shared" si="1"/>
        <v>0</v>
      </c>
      <c r="Q223" s="136">
        <v>0</v>
      </c>
      <c r="R223" s="136">
        <f t="shared" si="2"/>
        <v>0</v>
      </c>
      <c r="S223" s="136">
        <v>0</v>
      </c>
      <c r="T223" s="137">
        <f t="shared" si="3"/>
        <v>0</v>
      </c>
      <c r="AR223" s="138" t="s">
        <v>143</v>
      </c>
      <c r="AT223" s="138" t="s">
        <v>138</v>
      </c>
      <c r="AU223" s="138" t="s">
        <v>82</v>
      </c>
      <c r="AY223" s="17" t="s">
        <v>135</v>
      </c>
      <c r="BE223" s="139">
        <f t="shared" si="4"/>
        <v>0</v>
      </c>
      <c r="BF223" s="139">
        <f t="shared" si="5"/>
        <v>0</v>
      </c>
      <c r="BG223" s="139">
        <f t="shared" si="6"/>
        <v>0</v>
      </c>
      <c r="BH223" s="139">
        <f t="shared" si="7"/>
        <v>0</v>
      </c>
      <c r="BI223" s="139">
        <f t="shared" si="8"/>
        <v>0</v>
      </c>
      <c r="BJ223" s="17" t="s">
        <v>80</v>
      </c>
      <c r="BK223" s="139">
        <f t="shared" si="9"/>
        <v>0</v>
      </c>
      <c r="BL223" s="17" t="s">
        <v>143</v>
      </c>
      <c r="BM223" s="138" t="s">
        <v>733</v>
      </c>
    </row>
    <row r="224" spans="2:65" s="13" customFormat="1">
      <c r="B224" s="151"/>
      <c r="D224" s="145" t="s">
        <v>149</v>
      </c>
      <c r="E224" s="152" t="s">
        <v>19</v>
      </c>
      <c r="F224" s="153" t="s">
        <v>734</v>
      </c>
      <c r="H224" s="154">
        <v>50</v>
      </c>
      <c r="I224" s="155"/>
      <c r="L224" s="151"/>
      <c r="M224" s="156"/>
      <c r="T224" s="157"/>
      <c r="AT224" s="152" t="s">
        <v>149</v>
      </c>
      <c r="AU224" s="152" t="s">
        <v>82</v>
      </c>
      <c r="AV224" s="13" t="s">
        <v>82</v>
      </c>
      <c r="AW224" s="13" t="s">
        <v>33</v>
      </c>
      <c r="AX224" s="13" t="s">
        <v>72</v>
      </c>
      <c r="AY224" s="152" t="s">
        <v>135</v>
      </c>
    </row>
    <row r="225" spans="2:65" s="14" customFormat="1">
      <c r="B225" s="158"/>
      <c r="D225" s="145" t="s">
        <v>149</v>
      </c>
      <c r="E225" s="159" t="s">
        <v>19</v>
      </c>
      <c r="F225" s="160" t="s">
        <v>154</v>
      </c>
      <c r="H225" s="161">
        <v>50</v>
      </c>
      <c r="I225" s="162"/>
      <c r="L225" s="158"/>
      <c r="M225" s="163"/>
      <c r="T225" s="164"/>
      <c r="AT225" s="159" t="s">
        <v>149</v>
      </c>
      <c r="AU225" s="159" t="s">
        <v>82</v>
      </c>
      <c r="AV225" s="14" t="s">
        <v>143</v>
      </c>
      <c r="AW225" s="14" t="s">
        <v>33</v>
      </c>
      <c r="AX225" s="14" t="s">
        <v>80</v>
      </c>
      <c r="AY225" s="159" t="s">
        <v>135</v>
      </c>
    </row>
    <row r="226" spans="2:65" s="1" customFormat="1" ht="16.5" customHeight="1">
      <c r="B226" s="32"/>
      <c r="C226" s="127" t="s">
        <v>360</v>
      </c>
      <c r="D226" s="127" t="s">
        <v>138</v>
      </c>
      <c r="E226" s="128" t="s">
        <v>486</v>
      </c>
      <c r="F226" s="129" t="s">
        <v>487</v>
      </c>
      <c r="G226" s="130" t="s">
        <v>222</v>
      </c>
      <c r="H226" s="131">
        <v>4</v>
      </c>
      <c r="I226" s="132"/>
      <c r="J226" s="133">
        <f>ROUND(I226*H226,2)</f>
        <v>0</v>
      </c>
      <c r="K226" s="129" t="s">
        <v>476</v>
      </c>
      <c r="L226" s="32"/>
      <c r="M226" s="134" t="s">
        <v>19</v>
      </c>
      <c r="N226" s="135" t="s">
        <v>43</v>
      </c>
      <c r="P226" s="136">
        <f>O226*H226</f>
        <v>0</v>
      </c>
      <c r="Q226" s="136">
        <v>0</v>
      </c>
      <c r="R226" s="136">
        <f>Q226*H226</f>
        <v>0</v>
      </c>
      <c r="S226" s="136">
        <v>0</v>
      </c>
      <c r="T226" s="137">
        <f>S226*H226</f>
        <v>0</v>
      </c>
      <c r="AR226" s="138" t="s">
        <v>143</v>
      </c>
      <c r="AT226" s="138" t="s">
        <v>138</v>
      </c>
      <c r="AU226" s="138" t="s">
        <v>82</v>
      </c>
      <c r="AY226" s="17" t="s">
        <v>135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7" t="s">
        <v>80</v>
      </c>
      <c r="BK226" s="139">
        <f>ROUND(I226*H226,2)</f>
        <v>0</v>
      </c>
      <c r="BL226" s="17" t="s">
        <v>143</v>
      </c>
      <c r="BM226" s="138" t="s">
        <v>735</v>
      </c>
    </row>
    <row r="227" spans="2:65" s="1" customFormat="1" ht="16.5" customHeight="1">
      <c r="B227" s="32"/>
      <c r="C227" s="127" t="s">
        <v>251</v>
      </c>
      <c r="D227" s="127" t="s">
        <v>138</v>
      </c>
      <c r="E227" s="128" t="s">
        <v>736</v>
      </c>
      <c r="F227" s="129" t="s">
        <v>737</v>
      </c>
      <c r="G227" s="130" t="s">
        <v>222</v>
      </c>
      <c r="H227" s="131">
        <v>3</v>
      </c>
      <c r="I227" s="132"/>
      <c r="J227" s="133">
        <f>ROUND(I227*H227,2)</f>
        <v>0</v>
      </c>
      <c r="K227" s="129" t="s">
        <v>476</v>
      </c>
      <c r="L227" s="32"/>
      <c r="M227" s="134" t="s">
        <v>19</v>
      </c>
      <c r="N227" s="135" t="s">
        <v>43</v>
      </c>
      <c r="P227" s="136">
        <f>O227*H227</f>
        <v>0</v>
      </c>
      <c r="Q227" s="136">
        <v>0</v>
      </c>
      <c r="R227" s="136">
        <f>Q227*H227</f>
        <v>0</v>
      </c>
      <c r="S227" s="136">
        <v>0</v>
      </c>
      <c r="T227" s="137">
        <f>S227*H227</f>
        <v>0</v>
      </c>
      <c r="AR227" s="138" t="s">
        <v>143</v>
      </c>
      <c r="AT227" s="138" t="s">
        <v>138</v>
      </c>
      <c r="AU227" s="138" t="s">
        <v>82</v>
      </c>
      <c r="AY227" s="17" t="s">
        <v>135</v>
      </c>
      <c r="BE227" s="139">
        <f>IF(N227="základní",J227,0)</f>
        <v>0</v>
      </c>
      <c r="BF227" s="139">
        <f>IF(N227="snížená",J227,0)</f>
        <v>0</v>
      </c>
      <c r="BG227" s="139">
        <f>IF(N227="zákl. přenesená",J227,0)</f>
        <v>0</v>
      </c>
      <c r="BH227" s="139">
        <f>IF(N227="sníž. přenesená",J227,0)</f>
        <v>0</v>
      </c>
      <c r="BI227" s="139">
        <f>IF(N227="nulová",J227,0)</f>
        <v>0</v>
      </c>
      <c r="BJ227" s="17" t="s">
        <v>80</v>
      </c>
      <c r="BK227" s="139">
        <f>ROUND(I227*H227,2)</f>
        <v>0</v>
      </c>
      <c r="BL227" s="17" t="s">
        <v>143</v>
      </c>
      <c r="BM227" s="138" t="s">
        <v>738</v>
      </c>
    </row>
    <row r="228" spans="2:65" s="11" customFormat="1" ht="25.9" customHeight="1">
      <c r="B228" s="115"/>
      <c r="D228" s="116" t="s">
        <v>71</v>
      </c>
      <c r="E228" s="117" t="s">
        <v>215</v>
      </c>
      <c r="F228" s="117" t="s">
        <v>216</v>
      </c>
      <c r="I228" s="118"/>
      <c r="J228" s="119">
        <f>BK228</f>
        <v>0</v>
      </c>
      <c r="L228" s="115"/>
      <c r="M228" s="120"/>
      <c r="P228" s="121">
        <f>P229+P240+P281+P428+P440</f>
        <v>0</v>
      </c>
      <c r="R228" s="121">
        <f>R229+R240+R281+R428+R440</f>
        <v>0</v>
      </c>
      <c r="T228" s="122">
        <f>T229+T240+T281+T428+T440</f>
        <v>0</v>
      </c>
      <c r="AR228" s="116" t="s">
        <v>82</v>
      </c>
      <c r="AT228" s="123" t="s">
        <v>71</v>
      </c>
      <c r="AU228" s="123" t="s">
        <v>72</v>
      </c>
      <c r="AY228" s="116" t="s">
        <v>135</v>
      </c>
      <c r="BK228" s="124">
        <f>BK229+BK240+BK281+BK428+BK440</f>
        <v>0</v>
      </c>
    </row>
    <row r="229" spans="2:65" s="11" customFormat="1" ht="22.75" customHeight="1">
      <c r="B229" s="115"/>
      <c r="D229" s="116" t="s">
        <v>71</v>
      </c>
      <c r="E229" s="125" t="s">
        <v>494</v>
      </c>
      <c r="F229" s="125" t="s">
        <v>495</v>
      </c>
      <c r="I229" s="118"/>
      <c r="J229" s="126">
        <f>BK229</f>
        <v>0</v>
      </c>
      <c r="L229" s="115"/>
      <c r="M229" s="120"/>
      <c r="P229" s="121">
        <f>SUM(P230:P239)</f>
        <v>0</v>
      </c>
      <c r="R229" s="121">
        <f>SUM(R230:R239)</f>
        <v>0</v>
      </c>
      <c r="T229" s="122">
        <f>SUM(T230:T239)</f>
        <v>0</v>
      </c>
      <c r="AR229" s="116" t="s">
        <v>82</v>
      </c>
      <c r="AT229" s="123" t="s">
        <v>71</v>
      </c>
      <c r="AU229" s="123" t="s">
        <v>80</v>
      </c>
      <c r="AY229" s="116" t="s">
        <v>135</v>
      </c>
      <c r="BK229" s="124">
        <f>SUM(BK230:BK239)</f>
        <v>0</v>
      </c>
    </row>
    <row r="230" spans="2:65" s="1" customFormat="1" ht="16.5" customHeight="1">
      <c r="B230" s="32"/>
      <c r="C230" s="127" t="s">
        <v>370</v>
      </c>
      <c r="D230" s="127" t="s">
        <v>138</v>
      </c>
      <c r="E230" s="128" t="s">
        <v>501</v>
      </c>
      <c r="F230" s="129" t="s">
        <v>502</v>
      </c>
      <c r="G230" s="130" t="s">
        <v>158</v>
      </c>
      <c r="H230" s="131">
        <v>110</v>
      </c>
      <c r="I230" s="132"/>
      <c r="J230" s="133">
        <f>ROUND(I230*H230,2)</f>
        <v>0</v>
      </c>
      <c r="K230" s="129" t="s">
        <v>476</v>
      </c>
      <c r="L230" s="32"/>
      <c r="M230" s="134" t="s">
        <v>19</v>
      </c>
      <c r="N230" s="135" t="s">
        <v>43</v>
      </c>
      <c r="P230" s="136">
        <f>O230*H230</f>
        <v>0</v>
      </c>
      <c r="Q230" s="136">
        <v>0</v>
      </c>
      <c r="R230" s="136">
        <f>Q230*H230</f>
        <v>0</v>
      </c>
      <c r="S230" s="136">
        <v>0</v>
      </c>
      <c r="T230" s="137">
        <f>S230*H230</f>
        <v>0</v>
      </c>
      <c r="AR230" s="138" t="s">
        <v>193</v>
      </c>
      <c r="AT230" s="138" t="s">
        <v>138</v>
      </c>
      <c r="AU230" s="138" t="s">
        <v>82</v>
      </c>
      <c r="AY230" s="17" t="s">
        <v>135</v>
      </c>
      <c r="BE230" s="139">
        <f>IF(N230="základní",J230,0)</f>
        <v>0</v>
      </c>
      <c r="BF230" s="139">
        <f>IF(N230="snížená",J230,0)</f>
        <v>0</v>
      </c>
      <c r="BG230" s="139">
        <f>IF(N230="zákl. přenesená",J230,0)</f>
        <v>0</v>
      </c>
      <c r="BH230" s="139">
        <f>IF(N230="sníž. přenesená",J230,0)</f>
        <v>0</v>
      </c>
      <c r="BI230" s="139">
        <f>IF(N230="nulová",J230,0)</f>
        <v>0</v>
      </c>
      <c r="BJ230" s="17" t="s">
        <v>80</v>
      </c>
      <c r="BK230" s="139">
        <f>ROUND(I230*H230,2)</f>
        <v>0</v>
      </c>
      <c r="BL230" s="17" t="s">
        <v>193</v>
      </c>
      <c r="BM230" s="138" t="s">
        <v>319</v>
      </c>
    </row>
    <row r="231" spans="2:65" s="12" customFormat="1">
      <c r="B231" s="144"/>
      <c r="D231" s="145" t="s">
        <v>149</v>
      </c>
      <c r="E231" s="146" t="s">
        <v>19</v>
      </c>
      <c r="F231" s="147" t="s">
        <v>503</v>
      </c>
      <c r="H231" s="146" t="s">
        <v>19</v>
      </c>
      <c r="I231" s="148"/>
      <c r="L231" s="144"/>
      <c r="M231" s="149"/>
      <c r="T231" s="150"/>
      <c r="AT231" s="146" t="s">
        <v>149</v>
      </c>
      <c r="AU231" s="146" t="s">
        <v>82</v>
      </c>
      <c r="AV231" s="12" t="s">
        <v>80</v>
      </c>
      <c r="AW231" s="12" t="s">
        <v>33</v>
      </c>
      <c r="AX231" s="12" t="s">
        <v>72</v>
      </c>
      <c r="AY231" s="146" t="s">
        <v>135</v>
      </c>
    </row>
    <row r="232" spans="2:65" s="13" customFormat="1">
      <c r="B232" s="151"/>
      <c r="D232" s="145" t="s">
        <v>149</v>
      </c>
      <c r="E232" s="152" t="s">
        <v>19</v>
      </c>
      <c r="F232" s="153" t="s">
        <v>739</v>
      </c>
      <c r="H232" s="154">
        <v>110</v>
      </c>
      <c r="I232" s="155"/>
      <c r="L232" s="151"/>
      <c r="M232" s="156"/>
      <c r="T232" s="157"/>
      <c r="AT232" s="152" t="s">
        <v>149</v>
      </c>
      <c r="AU232" s="152" t="s">
        <v>82</v>
      </c>
      <c r="AV232" s="13" t="s">
        <v>82</v>
      </c>
      <c r="AW232" s="13" t="s">
        <v>33</v>
      </c>
      <c r="AX232" s="13" t="s">
        <v>72</v>
      </c>
      <c r="AY232" s="152" t="s">
        <v>135</v>
      </c>
    </row>
    <row r="233" spans="2:65" s="14" customFormat="1">
      <c r="B233" s="158"/>
      <c r="D233" s="145" t="s">
        <v>149</v>
      </c>
      <c r="E233" s="159" t="s">
        <v>19</v>
      </c>
      <c r="F233" s="160" t="s">
        <v>154</v>
      </c>
      <c r="H233" s="161">
        <v>110</v>
      </c>
      <c r="I233" s="162"/>
      <c r="L233" s="158"/>
      <c r="M233" s="163"/>
      <c r="T233" s="164"/>
      <c r="AT233" s="159" t="s">
        <v>149</v>
      </c>
      <c r="AU233" s="159" t="s">
        <v>82</v>
      </c>
      <c r="AV233" s="14" t="s">
        <v>143</v>
      </c>
      <c r="AW233" s="14" t="s">
        <v>33</v>
      </c>
      <c r="AX233" s="14" t="s">
        <v>80</v>
      </c>
      <c r="AY233" s="159" t="s">
        <v>135</v>
      </c>
    </row>
    <row r="234" spans="2:65" s="1" customFormat="1" ht="16.5" customHeight="1">
      <c r="B234" s="32"/>
      <c r="C234" s="127" t="s">
        <v>262</v>
      </c>
      <c r="D234" s="127" t="s">
        <v>138</v>
      </c>
      <c r="E234" s="128" t="s">
        <v>505</v>
      </c>
      <c r="F234" s="129" t="s">
        <v>506</v>
      </c>
      <c r="G234" s="130" t="s">
        <v>396</v>
      </c>
      <c r="H234" s="131">
        <v>3</v>
      </c>
      <c r="I234" s="132"/>
      <c r="J234" s="133">
        <f t="shared" ref="J234:J239" si="10">ROUND(I234*H234,2)</f>
        <v>0</v>
      </c>
      <c r="K234" s="129" t="s">
        <v>448</v>
      </c>
      <c r="L234" s="32"/>
      <c r="M234" s="134" t="s">
        <v>19</v>
      </c>
      <c r="N234" s="135" t="s">
        <v>43</v>
      </c>
      <c r="P234" s="136">
        <f t="shared" ref="P234:P239" si="11">O234*H234</f>
        <v>0</v>
      </c>
      <c r="Q234" s="136">
        <v>0</v>
      </c>
      <c r="R234" s="136">
        <f t="shared" ref="R234:R239" si="12">Q234*H234</f>
        <v>0</v>
      </c>
      <c r="S234" s="136">
        <v>0</v>
      </c>
      <c r="T234" s="137">
        <f t="shared" ref="T234:T239" si="13">S234*H234</f>
        <v>0</v>
      </c>
      <c r="AR234" s="138" t="s">
        <v>193</v>
      </c>
      <c r="AT234" s="138" t="s">
        <v>138</v>
      </c>
      <c r="AU234" s="138" t="s">
        <v>82</v>
      </c>
      <c r="AY234" s="17" t="s">
        <v>135</v>
      </c>
      <c r="BE234" s="139">
        <f t="shared" ref="BE234:BE239" si="14">IF(N234="základní",J234,0)</f>
        <v>0</v>
      </c>
      <c r="BF234" s="139">
        <f t="shared" ref="BF234:BF239" si="15">IF(N234="snížená",J234,0)</f>
        <v>0</v>
      </c>
      <c r="BG234" s="139">
        <f t="shared" ref="BG234:BG239" si="16">IF(N234="zákl. přenesená",J234,0)</f>
        <v>0</v>
      </c>
      <c r="BH234" s="139">
        <f t="shared" ref="BH234:BH239" si="17">IF(N234="sníž. přenesená",J234,0)</f>
        <v>0</v>
      </c>
      <c r="BI234" s="139">
        <f t="shared" ref="BI234:BI239" si="18">IF(N234="nulová",J234,0)</f>
        <v>0</v>
      </c>
      <c r="BJ234" s="17" t="s">
        <v>80</v>
      </c>
      <c r="BK234" s="139">
        <f t="shared" ref="BK234:BK239" si="19">ROUND(I234*H234,2)</f>
        <v>0</v>
      </c>
      <c r="BL234" s="17" t="s">
        <v>193</v>
      </c>
      <c r="BM234" s="138" t="s">
        <v>324</v>
      </c>
    </row>
    <row r="235" spans="2:65" s="1" customFormat="1" ht="37.75" customHeight="1">
      <c r="B235" s="32"/>
      <c r="C235" s="127" t="s">
        <v>379</v>
      </c>
      <c r="D235" s="127" t="s">
        <v>138</v>
      </c>
      <c r="E235" s="128" t="s">
        <v>509</v>
      </c>
      <c r="F235" s="129" t="s">
        <v>740</v>
      </c>
      <c r="G235" s="130" t="s">
        <v>158</v>
      </c>
      <c r="H235" s="131">
        <v>40</v>
      </c>
      <c r="I235" s="132"/>
      <c r="J235" s="133">
        <f t="shared" si="10"/>
        <v>0</v>
      </c>
      <c r="K235" s="129" t="s">
        <v>448</v>
      </c>
      <c r="L235" s="32"/>
      <c r="M235" s="134" t="s">
        <v>19</v>
      </c>
      <c r="N235" s="135" t="s">
        <v>43</v>
      </c>
      <c r="P235" s="136">
        <f t="shared" si="11"/>
        <v>0</v>
      </c>
      <c r="Q235" s="136">
        <v>0</v>
      </c>
      <c r="R235" s="136">
        <f t="shared" si="12"/>
        <v>0</v>
      </c>
      <c r="S235" s="136">
        <v>0</v>
      </c>
      <c r="T235" s="137">
        <f t="shared" si="13"/>
        <v>0</v>
      </c>
      <c r="AR235" s="138" t="s">
        <v>193</v>
      </c>
      <c r="AT235" s="138" t="s">
        <v>138</v>
      </c>
      <c r="AU235" s="138" t="s">
        <v>82</v>
      </c>
      <c r="AY235" s="17" t="s">
        <v>135</v>
      </c>
      <c r="BE235" s="139">
        <f t="shared" si="14"/>
        <v>0</v>
      </c>
      <c r="BF235" s="139">
        <f t="shared" si="15"/>
        <v>0</v>
      </c>
      <c r="BG235" s="139">
        <f t="shared" si="16"/>
        <v>0</v>
      </c>
      <c r="BH235" s="139">
        <f t="shared" si="17"/>
        <v>0</v>
      </c>
      <c r="BI235" s="139">
        <f t="shared" si="18"/>
        <v>0</v>
      </c>
      <c r="BJ235" s="17" t="s">
        <v>80</v>
      </c>
      <c r="BK235" s="139">
        <f t="shared" si="19"/>
        <v>0</v>
      </c>
      <c r="BL235" s="17" t="s">
        <v>193</v>
      </c>
      <c r="BM235" s="138" t="s">
        <v>328</v>
      </c>
    </row>
    <row r="236" spans="2:65" s="1" customFormat="1" ht="37.75" customHeight="1">
      <c r="B236" s="32"/>
      <c r="C236" s="127" t="s">
        <v>269</v>
      </c>
      <c r="D236" s="127" t="s">
        <v>138</v>
      </c>
      <c r="E236" s="128" t="s">
        <v>741</v>
      </c>
      <c r="F236" s="129" t="s">
        <v>742</v>
      </c>
      <c r="G236" s="130" t="s">
        <v>158</v>
      </c>
      <c r="H236" s="131">
        <v>40</v>
      </c>
      <c r="I236" s="132"/>
      <c r="J236" s="133">
        <f t="shared" si="10"/>
        <v>0</v>
      </c>
      <c r="K236" s="129" t="s">
        <v>448</v>
      </c>
      <c r="L236" s="32"/>
      <c r="M236" s="134" t="s">
        <v>19</v>
      </c>
      <c r="N236" s="135" t="s">
        <v>43</v>
      </c>
      <c r="P236" s="136">
        <f t="shared" si="11"/>
        <v>0</v>
      </c>
      <c r="Q236" s="136">
        <v>0</v>
      </c>
      <c r="R236" s="136">
        <f t="shared" si="12"/>
        <v>0</v>
      </c>
      <c r="S236" s="136">
        <v>0</v>
      </c>
      <c r="T236" s="137">
        <f t="shared" si="13"/>
        <v>0</v>
      </c>
      <c r="AR236" s="138" t="s">
        <v>193</v>
      </c>
      <c r="AT236" s="138" t="s">
        <v>138</v>
      </c>
      <c r="AU236" s="138" t="s">
        <v>82</v>
      </c>
      <c r="AY236" s="17" t="s">
        <v>135</v>
      </c>
      <c r="BE236" s="139">
        <f t="shared" si="14"/>
        <v>0</v>
      </c>
      <c r="BF236" s="139">
        <f t="shared" si="15"/>
        <v>0</v>
      </c>
      <c r="BG236" s="139">
        <f t="shared" si="16"/>
        <v>0</v>
      </c>
      <c r="BH236" s="139">
        <f t="shared" si="17"/>
        <v>0</v>
      </c>
      <c r="BI236" s="139">
        <f t="shared" si="18"/>
        <v>0</v>
      </c>
      <c r="BJ236" s="17" t="s">
        <v>80</v>
      </c>
      <c r="BK236" s="139">
        <f t="shared" si="19"/>
        <v>0</v>
      </c>
      <c r="BL236" s="17" t="s">
        <v>193</v>
      </c>
      <c r="BM236" s="138" t="s">
        <v>333</v>
      </c>
    </row>
    <row r="237" spans="2:65" s="1" customFormat="1" ht="37.75" customHeight="1">
      <c r="B237" s="32"/>
      <c r="C237" s="127" t="s">
        <v>389</v>
      </c>
      <c r="D237" s="127" t="s">
        <v>138</v>
      </c>
      <c r="E237" s="128" t="s">
        <v>511</v>
      </c>
      <c r="F237" s="129" t="s">
        <v>743</v>
      </c>
      <c r="G237" s="130" t="s">
        <v>158</v>
      </c>
      <c r="H237" s="131">
        <v>10</v>
      </c>
      <c r="I237" s="132"/>
      <c r="J237" s="133">
        <f t="shared" si="10"/>
        <v>0</v>
      </c>
      <c r="K237" s="129" t="s">
        <v>448</v>
      </c>
      <c r="L237" s="32"/>
      <c r="M237" s="134" t="s">
        <v>19</v>
      </c>
      <c r="N237" s="135" t="s">
        <v>43</v>
      </c>
      <c r="P237" s="136">
        <f t="shared" si="11"/>
        <v>0</v>
      </c>
      <c r="Q237" s="136">
        <v>0</v>
      </c>
      <c r="R237" s="136">
        <f t="shared" si="12"/>
        <v>0</v>
      </c>
      <c r="S237" s="136">
        <v>0</v>
      </c>
      <c r="T237" s="137">
        <f t="shared" si="13"/>
        <v>0</v>
      </c>
      <c r="AR237" s="138" t="s">
        <v>193</v>
      </c>
      <c r="AT237" s="138" t="s">
        <v>138</v>
      </c>
      <c r="AU237" s="138" t="s">
        <v>82</v>
      </c>
      <c r="AY237" s="17" t="s">
        <v>135</v>
      </c>
      <c r="BE237" s="139">
        <f t="shared" si="14"/>
        <v>0</v>
      </c>
      <c r="BF237" s="139">
        <f t="shared" si="15"/>
        <v>0</v>
      </c>
      <c r="BG237" s="139">
        <f t="shared" si="16"/>
        <v>0</v>
      </c>
      <c r="BH237" s="139">
        <f t="shared" si="17"/>
        <v>0</v>
      </c>
      <c r="BI237" s="139">
        <f t="shared" si="18"/>
        <v>0</v>
      </c>
      <c r="BJ237" s="17" t="s">
        <v>80</v>
      </c>
      <c r="BK237" s="139">
        <f t="shared" si="19"/>
        <v>0</v>
      </c>
      <c r="BL237" s="17" t="s">
        <v>193</v>
      </c>
      <c r="BM237" s="138" t="s">
        <v>338</v>
      </c>
    </row>
    <row r="238" spans="2:65" s="1" customFormat="1" ht="37.75" customHeight="1">
      <c r="B238" s="32"/>
      <c r="C238" s="127" t="s">
        <v>275</v>
      </c>
      <c r="D238" s="127" t="s">
        <v>138</v>
      </c>
      <c r="E238" s="128" t="s">
        <v>744</v>
      </c>
      <c r="F238" s="129" t="s">
        <v>745</v>
      </c>
      <c r="G238" s="130" t="s">
        <v>158</v>
      </c>
      <c r="H238" s="131">
        <v>20</v>
      </c>
      <c r="I238" s="132"/>
      <c r="J238" s="133">
        <f t="shared" si="10"/>
        <v>0</v>
      </c>
      <c r="K238" s="129" t="s">
        <v>448</v>
      </c>
      <c r="L238" s="32"/>
      <c r="M238" s="134" t="s">
        <v>19</v>
      </c>
      <c r="N238" s="135" t="s">
        <v>43</v>
      </c>
      <c r="P238" s="136">
        <f t="shared" si="11"/>
        <v>0</v>
      </c>
      <c r="Q238" s="136">
        <v>0</v>
      </c>
      <c r="R238" s="136">
        <f t="shared" si="12"/>
        <v>0</v>
      </c>
      <c r="S238" s="136">
        <v>0</v>
      </c>
      <c r="T238" s="137">
        <f t="shared" si="13"/>
        <v>0</v>
      </c>
      <c r="AR238" s="138" t="s">
        <v>193</v>
      </c>
      <c r="AT238" s="138" t="s">
        <v>138</v>
      </c>
      <c r="AU238" s="138" t="s">
        <v>82</v>
      </c>
      <c r="AY238" s="17" t="s">
        <v>135</v>
      </c>
      <c r="BE238" s="139">
        <f t="shared" si="14"/>
        <v>0</v>
      </c>
      <c r="BF238" s="139">
        <f t="shared" si="15"/>
        <v>0</v>
      </c>
      <c r="BG238" s="139">
        <f t="shared" si="16"/>
        <v>0</v>
      </c>
      <c r="BH238" s="139">
        <f t="shared" si="17"/>
        <v>0</v>
      </c>
      <c r="BI238" s="139">
        <f t="shared" si="18"/>
        <v>0</v>
      </c>
      <c r="BJ238" s="17" t="s">
        <v>80</v>
      </c>
      <c r="BK238" s="139">
        <f t="shared" si="19"/>
        <v>0</v>
      </c>
      <c r="BL238" s="17" t="s">
        <v>193</v>
      </c>
      <c r="BM238" s="138" t="s">
        <v>343</v>
      </c>
    </row>
    <row r="239" spans="2:65" s="1" customFormat="1" ht="16.5" customHeight="1">
      <c r="B239" s="32"/>
      <c r="C239" s="127" t="s">
        <v>399</v>
      </c>
      <c r="D239" s="127" t="s">
        <v>138</v>
      </c>
      <c r="E239" s="128" t="s">
        <v>513</v>
      </c>
      <c r="F239" s="129" t="s">
        <v>514</v>
      </c>
      <c r="G239" s="130" t="s">
        <v>515</v>
      </c>
      <c r="H239" s="178"/>
      <c r="I239" s="132"/>
      <c r="J239" s="133">
        <f t="shared" si="10"/>
        <v>0</v>
      </c>
      <c r="K239" s="129" t="s">
        <v>448</v>
      </c>
      <c r="L239" s="32"/>
      <c r="M239" s="134" t="s">
        <v>19</v>
      </c>
      <c r="N239" s="135" t="s">
        <v>43</v>
      </c>
      <c r="P239" s="136">
        <f t="shared" si="11"/>
        <v>0</v>
      </c>
      <c r="Q239" s="136">
        <v>0</v>
      </c>
      <c r="R239" s="136">
        <f t="shared" si="12"/>
        <v>0</v>
      </c>
      <c r="S239" s="136">
        <v>0</v>
      </c>
      <c r="T239" s="137">
        <f t="shared" si="13"/>
        <v>0</v>
      </c>
      <c r="AR239" s="138" t="s">
        <v>193</v>
      </c>
      <c r="AT239" s="138" t="s">
        <v>138</v>
      </c>
      <c r="AU239" s="138" t="s">
        <v>82</v>
      </c>
      <c r="AY239" s="17" t="s">
        <v>135</v>
      </c>
      <c r="BE239" s="139">
        <f t="shared" si="14"/>
        <v>0</v>
      </c>
      <c r="BF239" s="139">
        <f t="shared" si="15"/>
        <v>0</v>
      </c>
      <c r="BG239" s="139">
        <f t="shared" si="16"/>
        <v>0</v>
      </c>
      <c r="BH239" s="139">
        <f t="shared" si="17"/>
        <v>0</v>
      </c>
      <c r="BI239" s="139">
        <f t="shared" si="18"/>
        <v>0</v>
      </c>
      <c r="BJ239" s="17" t="s">
        <v>80</v>
      </c>
      <c r="BK239" s="139">
        <f t="shared" si="19"/>
        <v>0</v>
      </c>
      <c r="BL239" s="17" t="s">
        <v>193</v>
      </c>
      <c r="BM239" s="138" t="s">
        <v>347</v>
      </c>
    </row>
    <row r="240" spans="2:65" s="11" customFormat="1" ht="22.75" customHeight="1">
      <c r="B240" s="115"/>
      <c r="D240" s="116" t="s">
        <v>71</v>
      </c>
      <c r="E240" s="125" t="s">
        <v>746</v>
      </c>
      <c r="F240" s="125" t="s">
        <v>747</v>
      </c>
      <c r="I240" s="118"/>
      <c r="J240" s="126">
        <f>BK240</f>
        <v>0</v>
      </c>
      <c r="L240" s="115"/>
      <c r="M240" s="120"/>
      <c r="P240" s="121">
        <f>SUM(P241:P280)</f>
        <v>0</v>
      </c>
      <c r="R240" s="121">
        <f>SUM(R241:R280)</f>
        <v>0</v>
      </c>
      <c r="T240" s="122">
        <f>SUM(T241:T280)</f>
        <v>0</v>
      </c>
      <c r="AR240" s="116" t="s">
        <v>82</v>
      </c>
      <c r="AT240" s="123" t="s">
        <v>71</v>
      </c>
      <c r="AU240" s="123" t="s">
        <v>80</v>
      </c>
      <c r="AY240" s="116" t="s">
        <v>135</v>
      </c>
      <c r="BK240" s="124">
        <f>SUM(BK241:BK280)</f>
        <v>0</v>
      </c>
    </row>
    <row r="241" spans="2:65" s="1" customFormat="1" ht="16.5" customHeight="1">
      <c r="B241" s="32"/>
      <c r="C241" s="127" t="s">
        <v>278</v>
      </c>
      <c r="D241" s="127" t="s">
        <v>138</v>
      </c>
      <c r="E241" s="128" t="s">
        <v>748</v>
      </c>
      <c r="F241" s="129" t="s">
        <v>749</v>
      </c>
      <c r="G241" s="130" t="s">
        <v>158</v>
      </c>
      <c r="H241" s="131">
        <v>8</v>
      </c>
      <c r="I241" s="132"/>
      <c r="J241" s="133">
        <f>ROUND(I241*H241,2)</f>
        <v>0</v>
      </c>
      <c r="K241" s="129" t="s">
        <v>448</v>
      </c>
      <c r="L241" s="32"/>
      <c r="M241" s="134" t="s">
        <v>19</v>
      </c>
      <c r="N241" s="135" t="s">
        <v>43</v>
      </c>
      <c r="P241" s="136">
        <f>O241*H241</f>
        <v>0</v>
      </c>
      <c r="Q241" s="136">
        <v>0</v>
      </c>
      <c r="R241" s="136">
        <f>Q241*H241</f>
        <v>0</v>
      </c>
      <c r="S241" s="136">
        <v>0</v>
      </c>
      <c r="T241" s="137">
        <f>S241*H241</f>
        <v>0</v>
      </c>
      <c r="AR241" s="138" t="s">
        <v>193</v>
      </c>
      <c r="AT241" s="138" t="s">
        <v>138</v>
      </c>
      <c r="AU241" s="138" t="s">
        <v>82</v>
      </c>
      <c r="AY241" s="17" t="s">
        <v>135</v>
      </c>
      <c r="BE241" s="139">
        <f>IF(N241="základní",J241,0)</f>
        <v>0</v>
      </c>
      <c r="BF241" s="139">
        <f>IF(N241="snížená",J241,0)</f>
        <v>0</v>
      </c>
      <c r="BG241" s="139">
        <f>IF(N241="zákl. přenesená",J241,0)</f>
        <v>0</v>
      </c>
      <c r="BH241" s="139">
        <f>IF(N241="sníž. přenesená",J241,0)</f>
        <v>0</v>
      </c>
      <c r="BI241" s="139">
        <f>IF(N241="nulová",J241,0)</f>
        <v>0</v>
      </c>
      <c r="BJ241" s="17" t="s">
        <v>80</v>
      </c>
      <c r="BK241" s="139">
        <f>ROUND(I241*H241,2)</f>
        <v>0</v>
      </c>
      <c r="BL241" s="17" t="s">
        <v>193</v>
      </c>
      <c r="BM241" s="138" t="s">
        <v>352</v>
      </c>
    </row>
    <row r="242" spans="2:65" s="12" customFormat="1">
      <c r="B242" s="144"/>
      <c r="D242" s="145" t="s">
        <v>149</v>
      </c>
      <c r="E242" s="146" t="s">
        <v>19</v>
      </c>
      <c r="F242" s="147" t="s">
        <v>750</v>
      </c>
      <c r="H242" s="146" t="s">
        <v>19</v>
      </c>
      <c r="I242" s="148"/>
      <c r="L242" s="144"/>
      <c r="M242" s="149"/>
      <c r="T242" s="150"/>
      <c r="AT242" s="146" t="s">
        <v>149</v>
      </c>
      <c r="AU242" s="146" t="s">
        <v>82</v>
      </c>
      <c r="AV242" s="12" t="s">
        <v>80</v>
      </c>
      <c r="AW242" s="12" t="s">
        <v>33</v>
      </c>
      <c r="AX242" s="12" t="s">
        <v>72</v>
      </c>
      <c r="AY242" s="146" t="s">
        <v>135</v>
      </c>
    </row>
    <row r="243" spans="2:65" s="13" customFormat="1">
      <c r="B243" s="151"/>
      <c r="D243" s="145" t="s">
        <v>149</v>
      </c>
      <c r="E243" s="152" t="s">
        <v>19</v>
      </c>
      <c r="F243" s="153" t="s">
        <v>167</v>
      </c>
      <c r="H243" s="154">
        <v>8</v>
      </c>
      <c r="I243" s="155"/>
      <c r="L243" s="151"/>
      <c r="M243" s="156"/>
      <c r="T243" s="157"/>
      <c r="AT243" s="152" t="s">
        <v>149</v>
      </c>
      <c r="AU243" s="152" t="s">
        <v>82</v>
      </c>
      <c r="AV243" s="13" t="s">
        <v>82</v>
      </c>
      <c r="AW243" s="13" t="s">
        <v>33</v>
      </c>
      <c r="AX243" s="13" t="s">
        <v>72</v>
      </c>
      <c r="AY243" s="152" t="s">
        <v>135</v>
      </c>
    </row>
    <row r="244" spans="2:65" s="14" customFormat="1">
      <c r="B244" s="158"/>
      <c r="D244" s="145" t="s">
        <v>149</v>
      </c>
      <c r="E244" s="159" t="s">
        <v>19</v>
      </c>
      <c r="F244" s="160" t="s">
        <v>154</v>
      </c>
      <c r="H244" s="161">
        <v>8</v>
      </c>
      <c r="I244" s="162"/>
      <c r="L244" s="158"/>
      <c r="M244" s="163"/>
      <c r="T244" s="164"/>
      <c r="AT244" s="159" t="s">
        <v>149</v>
      </c>
      <c r="AU244" s="159" t="s">
        <v>82</v>
      </c>
      <c r="AV244" s="14" t="s">
        <v>143</v>
      </c>
      <c r="AW244" s="14" t="s">
        <v>33</v>
      </c>
      <c r="AX244" s="14" t="s">
        <v>80</v>
      </c>
      <c r="AY244" s="159" t="s">
        <v>135</v>
      </c>
    </row>
    <row r="245" spans="2:65" s="1" customFormat="1" ht="16.5" customHeight="1">
      <c r="B245" s="32"/>
      <c r="C245" s="127" t="s">
        <v>408</v>
      </c>
      <c r="D245" s="127" t="s">
        <v>138</v>
      </c>
      <c r="E245" s="128" t="s">
        <v>751</v>
      </c>
      <c r="F245" s="129" t="s">
        <v>752</v>
      </c>
      <c r="G245" s="130" t="s">
        <v>158</v>
      </c>
      <c r="H245" s="131">
        <v>14</v>
      </c>
      <c r="I245" s="132"/>
      <c r="J245" s="133">
        <f>ROUND(I245*H245,2)</f>
        <v>0</v>
      </c>
      <c r="K245" s="129" t="s">
        <v>448</v>
      </c>
      <c r="L245" s="32"/>
      <c r="M245" s="134" t="s">
        <v>19</v>
      </c>
      <c r="N245" s="135" t="s">
        <v>43</v>
      </c>
      <c r="P245" s="136">
        <f>O245*H245</f>
        <v>0</v>
      </c>
      <c r="Q245" s="136">
        <v>0</v>
      </c>
      <c r="R245" s="136">
        <f>Q245*H245</f>
        <v>0</v>
      </c>
      <c r="S245" s="136">
        <v>0</v>
      </c>
      <c r="T245" s="137">
        <f>S245*H245</f>
        <v>0</v>
      </c>
      <c r="AR245" s="138" t="s">
        <v>193</v>
      </c>
      <c r="AT245" s="138" t="s">
        <v>138</v>
      </c>
      <c r="AU245" s="138" t="s">
        <v>82</v>
      </c>
      <c r="AY245" s="17" t="s">
        <v>135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7" t="s">
        <v>80</v>
      </c>
      <c r="BK245" s="139">
        <f>ROUND(I245*H245,2)</f>
        <v>0</v>
      </c>
      <c r="BL245" s="17" t="s">
        <v>193</v>
      </c>
      <c r="BM245" s="138" t="s">
        <v>358</v>
      </c>
    </row>
    <row r="246" spans="2:65" s="12" customFormat="1">
      <c r="B246" s="144"/>
      <c r="D246" s="145" t="s">
        <v>149</v>
      </c>
      <c r="E246" s="146" t="s">
        <v>19</v>
      </c>
      <c r="F246" s="147" t="s">
        <v>750</v>
      </c>
      <c r="H246" s="146" t="s">
        <v>19</v>
      </c>
      <c r="I246" s="148"/>
      <c r="L246" s="144"/>
      <c r="M246" s="149"/>
      <c r="T246" s="150"/>
      <c r="AT246" s="146" t="s">
        <v>149</v>
      </c>
      <c r="AU246" s="146" t="s">
        <v>82</v>
      </c>
      <c r="AV246" s="12" t="s">
        <v>80</v>
      </c>
      <c r="AW246" s="12" t="s">
        <v>33</v>
      </c>
      <c r="AX246" s="12" t="s">
        <v>72</v>
      </c>
      <c r="AY246" s="146" t="s">
        <v>135</v>
      </c>
    </row>
    <row r="247" spans="2:65" s="13" customFormat="1">
      <c r="B247" s="151"/>
      <c r="D247" s="145" t="s">
        <v>149</v>
      </c>
      <c r="E247" s="152" t="s">
        <v>19</v>
      </c>
      <c r="F247" s="153" t="s">
        <v>189</v>
      </c>
      <c r="H247" s="154">
        <v>14</v>
      </c>
      <c r="I247" s="155"/>
      <c r="L247" s="151"/>
      <c r="M247" s="156"/>
      <c r="T247" s="157"/>
      <c r="AT247" s="152" t="s">
        <v>149</v>
      </c>
      <c r="AU247" s="152" t="s">
        <v>82</v>
      </c>
      <c r="AV247" s="13" t="s">
        <v>82</v>
      </c>
      <c r="AW247" s="13" t="s">
        <v>33</v>
      </c>
      <c r="AX247" s="13" t="s">
        <v>72</v>
      </c>
      <c r="AY247" s="152" t="s">
        <v>135</v>
      </c>
    </row>
    <row r="248" spans="2:65" s="14" customFormat="1">
      <c r="B248" s="158"/>
      <c r="D248" s="145" t="s">
        <v>149</v>
      </c>
      <c r="E248" s="159" t="s">
        <v>19</v>
      </c>
      <c r="F248" s="160" t="s">
        <v>154</v>
      </c>
      <c r="H248" s="161">
        <v>14</v>
      </c>
      <c r="I248" s="162"/>
      <c r="L248" s="158"/>
      <c r="M248" s="163"/>
      <c r="T248" s="164"/>
      <c r="AT248" s="159" t="s">
        <v>149</v>
      </c>
      <c r="AU248" s="159" t="s">
        <v>82</v>
      </c>
      <c r="AV248" s="14" t="s">
        <v>143</v>
      </c>
      <c r="AW248" s="14" t="s">
        <v>33</v>
      </c>
      <c r="AX248" s="14" t="s">
        <v>80</v>
      </c>
      <c r="AY248" s="159" t="s">
        <v>135</v>
      </c>
    </row>
    <row r="249" spans="2:65" s="1" customFormat="1" ht="16.5" customHeight="1">
      <c r="B249" s="32"/>
      <c r="C249" s="127" t="s">
        <v>281</v>
      </c>
      <c r="D249" s="127" t="s">
        <v>138</v>
      </c>
      <c r="E249" s="128" t="s">
        <v>753</v>
      </c>
      <c r="F249" s="129" t="s">
        <v>754</v>
      </c>
      <c r="G249" s="130" t="s">
        <v>158</v>
      </c>
      <c r="H249" s="131">
        <v>5</v>
      </c>
      <c r="I249" s="132"/>
      <c r="J249" s="133">
        <f>ROUND(I249*H249,2)</f>
        <v>0</v>
      </c>
      <c r="K249" s="129" t="s">
        <v>448</v>
      </c>
      <c r="L249" s="32"/>
      <c r="M249" s="134" t="s">
        <v>19</v>
      </c>
      <c r="N249" s="135" t="s">
        <v>43</v>
      </c>
      <c r="P249" s="136">
        <f>O249*H249</f>
        <v>0</v>
      </c>
      <c r="Q249" s="136">
        <v>0</v>
      </c>
      <c r="R249" s="136">
        <f>Q249*H249</f>
        <v>0</v>
      </c>
      <c r="S249" s="136">
        <v>0</v>
      </c>
      <c r="T249" s="137">
        <f>S249*H249</f>
        <v>0</v>
      </c>
      <c r="AR249" s="138" t="s">
        <v>193</v>
      </c>
      <c r="AT249" s="138" t="s">
        <v>138</v>
      </c>
      <c r="AU249" s="138" t="s">
        <v>82</v>
      </c>
      <c r="AY249" s="17" t="s">
        <v>135</v>
      </c>
      <c r="BE249" s="139">
        <f>IF(N249="základní",J249,0)</f>
        <v>0</v>
      </c>
      <c r="BF249" s="139">
        <f>IF(N249="snížená",J249,0)</f>
        <v>0</v>
      </c>
      <c r="BG249" s="139">
        <f>IF(N249="zákl. přenesená",J249,0)</f>
        <v>0</v>
      </c>
      <c r="BH249" s="139">
        <f>IF(N249="sníž. přenesená",J249,0)</f>
        <v>0</v>
      </c>
      <c r="BI249" s="139">
        <f>IF(N249="nulová",J249,0)</f>
        <v>0</v>
      </c>
      <c r="BJ249" s="17" t="s">
        <v>80</v>
      </c>
      <c r="BK249" s="139">
        <f>ROUND(I249*H249,2)</f>
        <v>0</v>
      </c>
      <c r="BL249" s="17" t="s">
        <v>193</v>
      </c>
      <c r="BM249" s="138" t="s">
        <v>362</v>
      </c>
    </row>
    <row r="250" spans="2:65" s="12" customFormat="1">
      <c r="B250" s="144"/>
      <c r="D250" s="145" t="s">
        <v>149</v>
      </c>
      <c r="E250" s="146" t="s">
        <v>19</v>
      </c>
      <c r="F250" s="147" t="s">
        <v>750</v>
      </c>
      <c r="H250" s="146" t="s">
        <v>19</v>
      </c>
      <c r="I250" s="148"/>
      <c r="L250" s="144"/>
      <c r="M250" s="149"/>
      <c r="T250" s="150"/>
      <c r="AT250" s="146" t="s">
        <v>149</v>
      </c>
      <c r="AU250" s="146" t="s">
        <v>82</v>
      </c>
      <c r="AV250" s="12" t="s">
        <v>80</v>
      </c>
      <c r="AW250" s="12" t="s">
        <v>33</v>
      </c>
      <c r="AX250" s="12" t="s">
        <v>72</v>
      </c>
      <c r="AY250" s="146" t="s">
        <v>135</v>
      </c>
    </row>
    <row r="251" spans="2:65" s="13" customFormat="1">
      <c r="B251" s="151"/>
      <c r="D251" s="145" t="s">
        <v>149</v>
      </c>
      <c r="E251" s="152" t="s">
        <v>19</v>
      </c>
      <c r="F251" s="153" t="s">
        <v>175</v>
      </c>
      <c r="H251" s="154">
        <v>5</v>
      </c>
      <c r="I251" s="155"/>
      <c r="L251" s="151"/>
      <c r="M251" s="156"/>
      <c r="T251" s="157"/>
      <c r="AT251" s="152" t="s">
        <v>149</v>
      </c>
      <c r="AU251" s="152" t="s">
        <v>82</v>
      </c>
      <c r="AV251" s="13" t="s">
        <v>82</v>
      </c>
      <c r="AW251" s="13" t="s">
        <v>33</v>
      </c>
      <c r="AX251" s="13" t="s">
        <v>72</v>
      </c>
      <c r="AY251" s="152" t="s">
        <v>135</v>
      </c>
    </row>
    <row r="252" spans="2:65" s="14" customFormat="1">
      <c r="B252" s="158"/>
      <c r="D252" s="145" t="s">
        <v>149</v>
      </c>
      <c r="E252" s="159" t="s">
        <v>19</v>
      </c>
      <c r="F252" s="160" t="s">
        <v>154</v>
      </c>
      <c r="H252" s="161">
        <v>5</v>
      </c>
      <c r="I252" s="162"/>
      <c r="L252" s="158"/>
      <c r="M252" s="163"/>
      <c r="T252" s="164"/>
      <c r="AT252" s="159" t="s">
        <v>149</v>
      </c>
      <c r="AU252" s="159" t="s">
        <v>82</v>
      </c>
      <c r="AV252" s="14" t="s">
        <v>143</v>
      </c>
      <c r="AW252" s="14" t="s">
        <v>33</v>
      </c>
      <c r="AX252" s="14" t="s">
        <v>80</v>
      </c>
      <c r="AY252" s="159" t="s">
        <v>135</v>
      </c>
    </row>
    <row r="253" spans="2:65" s="1" customFormat="1" ht="16.5" customHeight="1">
      <c r="B253" s="32"/>
      <c r="C253" s="127" t="s">
        <v>419</v>
      </c>
      <c r="D253" s="127" t="s">
        <v>138</v>
      </c>
      <c r="E253" s="128" t="s">
        <v>755</v>
      </c>
      <c r="F253" s="129" t="s">
        <v>756</v>
      </c>
      <c r="G253" s="130" t="s">
        <v>158</v>
      </c>
      <c r="H253" s="131">
        <v>3</v>
      </c>
      <c r="I253" s="132"/>
      <c r="J253" s="133">
        <f>ROUND(I253*H253,2)</f>
        <v>0</v>
      </c>
      <c r="K253" s="129" t="s">
        <v>448</v>
      </c>
      <c r="L253" s="32"/>
      <c r="M253" s="134" t="s">
        <v>19</v>
      </c>
      <c r="N253" s="135" t="s">
        <v>43</v>
      </c>
      <c r="P253" s="136">
        <f>O253*H253</f>
        <v>0</v>
      </c>
      <c r="Q253" s="136">
        <v>0</v>
      </c>
      <c r="R253" s="136">
        <f>Q253*H253</f>
        <v>0</v>
      </c>
      <c r="S253" s="136">
        <v>0</v>
      </c>
      <c r="T253" s="137">
        <f>S253*H253</f>
        <v>0</v>
      </c>
      <c r="AR253" s="138" t="s">
        <v>193</v>
      </c>
      <c r="AT253" s="138" t="s">
        <v>138</v>
      </c>
      <c r="AU253" s="138" t="s">
        <v>82</v>
      </c>
      <c r="AY253" s="17" t="s">
        <v>135</v>
      </c>
      <c r="BE253" s="139">
        <f>IF(N253="základní",J253,0)</f>
        <v>0</v>
      </c>
      <c r="BF253" s="139">
        <f>IF(N253="snížená",J253,0)</f>
        <v>0</v>
      </c>
      <c r="BG253" s="139">
        <f>IF(N253="zákl. přenesená",J253,0)</f>
        <v>0</v>
      </c>
      <c r="BH253" s="139">
        <f>IF(N253="sníž. přenesená",J253,0)</f>
        <v>0</v>
      </c>
      <c r="BI253" s="139">
        <f>IF(N253="nulová",J253,0)</f>
        <v>0</v>
      </c>
      <c r="BJ253" s="17" t="s">
        <v>80</v>
      </c>
      <c r="BK253" s="139">
        <f>ROUND(I253*H253,2)</f>
        <v>0</v>
      </c>
      <c r="BL253" s="17" t="s">
        <v>193</v>
      </c>
      <c r="BM253" s="138" t="s">
        <v>368</v>
      </c>
    </row>
    <row r="254" spans="2:65" s="12" customFormat="1">
      <c r="B254" s="144"/>
      <c r="D254" s="145" t="s">
        <v>149</v>
      </c>
      <c r="E254" s="146" t="s">
        <v>19</v>
      </c>
      <c r="F254" s="147" t="s">
        <v>750</v>
      </c>
      <c r="H254" s="146" t="s">
        <v>19</v>
      </c>
      <c r="I254" s="148"/>
      <c r="L254" s="144"/>
      <c r="M254" s="149"/>
      <c r="T254" s="150"/>
      <c r="AT254" s="146" t="s">
        <v>149</v>
      </c>
      <c r="AU254" s="146" t="s">
        <v>82</v>
      </c>
      <c r="AV254" s="12" t="s">
        <v>80</v>
      </c>
      <c r="AW254" s="12" t="s">
        <v>33</v>
      </c>
      <c r="AX254" s="12" t="s">
        <v>72</v>
      </c>
      <c r="AY254" s="146" t="s">
        <v>135</v>
      </c>
    </row>
    <row r="255" spans="2:65" s="13" customFormat="1">
      <c r="B255" s="151"/>
      <c r="D255" s="145" t="s">
        <v>149</v>
      </c>
      <c r="E255" s="152" t="s">
        <v>19</v>
      </c>
      <c r="F255" s="153" t="s">
        <v>136</v>
      </c>
      <c r="H255" s="154">
        <v>3</v>
      </c>
      <c r="I255" s="155"/>
      <c r="L255" s="151"/>
      <c r="M255" s="156"/>
      <c r="T255" s="157"/>
      <c r="AT255" s="152" t="s">
        <v>149</v>
      </c>
      <c r="AU255" s="152" t="s">
        <v>82</v>
      </c>
      <c r="AV255" s="13" t="s">
        <v>82</v>
      </c>
      <c r="AW255" s="13" t="s">
        <v>33</v>
      </c>
      <c r="AX255" s="13" t="s">
        <v>72</v>
      </c>
      <c r="AY255" s="152" t="s">
        <v>135</v>
      </c>
    </row>
    <row r="256" spans="2:65" s="14" customFormat="1">
      <c r="B256" s="158"/>
      <c r="D256" s="145" t="s">
        <v>149</v>
      </c>
      <c r="E256" s="159" t="s">
        <v>19</v>
      </c>
      <c r="F256" s="160" t="s">
        <v>154</v>
      </c>
      <c r="H256" s="161">
        <v>3</v>
      </c>
      <c r="I256" s="162"/>
      <c r="L256" s="158"/>
      <c r="M256" s="163"/>
      <c r="T256" s="164"/>
      <c r="AT256" s="159" t="s">
        <v>149</v>
      </c>
      <c r="AU256" s="159" t="s">
        <v>82</v>
      </c>
      <c r="AV256" s="14" t="s">
        <v>143</v>
      </c>
      <c r="AW256" s="14" t="s">
        <v>33</v>
      </c>
      <c r="AX256" s="14" t="s">
        <v>80</v>
      </c>
      <c r="AY256" s="159" t="s">
        <v>135</v>
      </c>
    </row>
    <row r="257" spans="2:65" s="1" customFormat="1" ht="16.5" customHeight="1">
      <c r="B257" s="32"/>
      <c r="C257" s="127" t="s">
        <v>288</v>
      </c>
      <c r="D257" s="127" t="s">
        <v>138</v>
      </c>
      <c r="E257" s="128" t="s">
        <v>757</v>
      </c>
      <c r="F257" s="129" t="s">
        <v>758</v>
      </c>
      <c r="G257" s="130" t="s">
        <v>158</v>
      </c>
      <c r="H257" s="131">
        <v>38</v>
      </c>
      <c r="I257" s="132"/>
      <c r="J257" s="133">
        <f>ROUND(I257*H257,2)</f>
        <v>0</v>
      </c>
      <c r="K257" s="129" t="s">
        <v>448</v>
      </c>
      <c r="L257" s="32"/>
      <c r="M257" s="134" t="s">
        <v>19</v>
      </c>
      <c r="N257" s="135" t="s">
        <v>43</v>
      </c>
      <c r="P257" s="136">
        <f>O257*H257</f>
        <v>0</v>
      </c>
      <c r="Q257" s="136">
        <v>0</v>
      </c>
      <c r="R257" s="136">
        <f>Q257*H257</f>
        <v>0</v>
      </c>
      <c r="S257" s="136">
        <v>0</v>
      </c>
      <c r="T257" s="137">
        <f>S257*H257</f>
        <v>0</v>
      </c>
      <c r="AR257" s="138" t="s">
        <v>193</v>
      </c>
      <c r="AT257" s="138" t="s">
        <v>138</v>
      </c>
      <c r="AU257" s="138" t="s">
        <v>82</v>
      </c>
      <c r="AY257" s="17" t="s">
        <v>135</v>
      </c>
      <c r="BE257" s="139">
        <f>IF(N257="základní",J257,0)</f>
        <v>0</v>
      </c>
      <c r="BF257" s="139">
        <f>IF(N257="snížená",J257,0)</f>
        <v>0</v>
      </c>
      <c r="BG257" s="139">
        <f>IF(N257="zákl. přenesená",J257,0)</f>
        <v>0</v>
      </c>
      <c r="BH257" s="139">
        <f>IF(N257="sníž. přenesená",J257,0)</f>
        <v>0</v>
      </c>
      <c r="BI257" s="139">
        <f>IF(N257="nulová",J257,0)</f>
        <v>0</v>
      </c>
      <c r="BJ257" s="17" t="s">
        <v>80</v>
      </c>
      <c r="BK257" s="139">
        <f>ROUND(I257*H257,2)</f>
        <v>0</v>
      </c>
      <c r="BL257" s="17" t="s">
        <v>193</v>
      </c>
      <c r="BM257" s="138" t="s">
        <v>373</v>
      </c>
    </row>
    <row r="258" spans="2:65" s="12" customFormat="1">
      <c r="B258" s="144"/>
      <c r="D258" s="145" t="s">
        <v>149</v>
      </c>
      <c r="E258" s="146" t="s">
        <v>19</v>
      </c>
      <c r="F258" s="147" t="s">
        <v>750</v>
      </c>
      <c r="H258" s="146" t="s">
        <v>19</v>
      </c>
      <c r="I258" s="148"/>
      <c r="L258" s="144"/>
      <c r="M258" s="149"/>
      <c r="T258" s="150"/>
      <c r="AT258" s="146" t="s">
        <v>149</v>
      </c>
      <c r="AU258" s="146" t="s">
        <v>82</v>
      </c>
      <c r="AV258" s="12" t="s">
        <v>80</v>
      </c>
      <c r="AW258" s="12" t="s">
        <v>33</v>
      </c>
      <c r="AX258" s="12" t="s">
        <v>72</v>
      </c>
      <c r="AY258" s="146" t="s">
        <v>135</v>
      </c>
    </row>
    <row r="259" spans="2:65" s="13" customFormat="1">
      <c r="B259" s="151"/>
      <c r="D259" s="145" t="s">
        <v>149</v>
      </c>
      <c r="E259" s="152" t="s">
        <v>19</v>
      </c>
      <c r="F259" s="153" t="s">
        <v>759</v>
      </c>
      <c r="H259" s="154">
        <v>38</v>
      </c>
      <c r="I259" s="155"/>
      <c r="L259" s="151"/>
      <c r="M259" s="156"/>
      <c r="T259" s="157"/>
      <c r="AT259" s="152" t="s">
        <v>149</v>
      </c>
      <c r="AU259" s="152" t="s">
        <v>82</v>
      </c>
      <c r="AV259" s="13" t="s">
        <v>82</v>
      </c>
      <c r="AW259" s="13" t="s">
        <v>33</v>
      </c>
      <c r="AX259" s="13" t="s">
        <v>72</v>
      </c>
      <c r="AY259" s="152" t="s">
        <v>135</v>
      </c>
    </row>
    <row r="260" spans="2:65" s="14" customFormat="1">
      <c r="B260" s="158"/>
      <c r="D260" s="145" t="s">
        <v>149</v>
      </c>
      <c r="E260" s="159" t="s">
        <v>19</v>
      </c>
      <c r="F260" s="160" t="s">
        <v>154</v>
      </c>
      <c r="H260" s="161">
        <v>38</v>
      </c>
      <c r="I260" s="162"/>
      <c r="L260" s="158"/>
      <c r="M260" s="163"/>
      <c r="T260" s="164"/>
      <c r="AT260" s="159" t="s">
        <v>149</v>
      </c>
      <c r="AU260" s="159" t="s">
        <v>82</v>
      </c>
      <c r="AV260" s="14" t="s">
        <v>143</v>
      </c>
      <c r="AW260" s="14" t="s">
        <v>33</v>
      </c>
      <c r="AX260" s="14" t="s">
        <v>80</v>
      </c>
      <c r="AY260" s="159" t="s">
        <v>135</v>
      </c>
    </row>
    <row r="261" spans="2:65" s="1" customFormat="1" ht="16.5" customHeight="1">
      <c r="B261" s="32"/>
      <c r="C261" s="127" t="s">
        <v>429</v>
      </c>
      <c r="D261" s="127" t="s">
        <v>138</v>
      </c>
      <c r="E261" s="128" t="s">
        <v>760</v>
      </c>
      <c r="F261" s="129" t="s">
        <v>761</v>
      </c>
      <c r="G261" s="130" t="s">
        <v>396</v>
      </c>
      <c r="H261" s="131">
        <v>1</v>
      </c>
      <c r="I261" s="132"/>
      <c r="J261" s="133">
        <f>ROUND(I261*H261,2)</f>
        <v>0</v>
      </c>
      <c r="K261" s="129" t="s">
        <v>448</v>
      </c>
      <c r="L261" s="32"/>
      <c r="M261" s="134" t="s">
        <v>19</v>
      </c>
      <c r="N261" s="135" t="s">
        <v>43</v>
      </c>
      <c r="P261" s="136">
        <f>O261*H261</f>
        <v>0</v>
      </c>
      <c r="Q261" s="136">
        <v>0</v>
      </c>
      <c r="R261" s="136">
        <f>Q261*H261</f>
        <v>0</v>
      </c>
      <c r="S261" s="136">
        <v>0</v>
      </c>
      <c r="T261" s="137">
        <f>S261*H261</f>
        <v>0</v>
      </c>
      <c r="AR261" s="138" t="s">
        <v>193</v>
      </c>
      <c r="AT261" s="138" t="s">
        <v>138</v>
      </c>
      <c r="AU261" s="138" t="s">
        <v>82</v>
      </c>
      <c r="AY261" s="17" t="s">
        <v>135</v>
      </c>
      <c r="BE261" s="139">
        <f>IF(N261="základní",J261,0)</f>
        <v>0</v>
      </c>
      <c r="BF261" s="139">
        <f>IF(N261="snížená",J261,0)</f>
        <v>0</v>
      </c>
      <c r="BG261" s="139">
        <f>IF(N261="zákl. přenesená",J261,0)</f>
        <v>0</v>
      </c>
      <c r="BH261" s="139">
        <f>IF(N261="sníž. přenesená",J261,0)</f>
        <v>0</v>
      </c>
      <c r="BI261" s="139">
        <f>IF(N261="nulová",J261,0)</f>
        <v>0</v>
      </c>
      <c r="BJ261" s="17" t="s">
        <v>80</v>
      </c>
      <c r="BK261" s="139">
        <f>ROUND(I261*H261,2)</f>
        <v>0</v>
      </c>
      <c r="BL261" s="17" t="s">
        <v>193</v>
      </c>
      <c r="BM261" s="138" t="s">
        <v>377</v>
      </c>
    </row>
    <row r="262" spans="2:65" s="12" customFormat="1">
      <c r="B262" s="144"/>
      <c r="D262" s="145" t="s">
        <v>149</v>
      </c>
      <c r="E262" s="146" t="s">
        <v>19</v>
      </c>
      <c r="F262" s="147" t="s">
        <v>762</v>
      </c>
      <c r="H262" s="146" t="s">
        <v>19</v>
      </c>
      <c r="I262" s="148"/>
      <c r="L262" s="144"/>
      <c r="M262" s="149"/>
      <c r="T262" s="150"/>
      <c r="AT262" s="146" t="s">
        <v>149</v>
      </c>
      <c r="AU262" s="146" t="s">
        <v>82</v>
      </c>
      <c r="AV262" s="12" t="s">
        <v>80</v>
      </c>
      <c r="AW262" s="12" t="s">
        <v>33</v>
      </c>
      <c r="AX262" s="12" t="s">
        <v>72</v>
      </c>
      <c r="AY262" s="146" t="s">
        <v>135</v>
      </c>
    </row>
    <row r="263" spans="2:65" s="13" customFormat="1">
      <c r="B263" s="151"/>
      <c r="D263" s="145" t="s">
        <v>149</v>
      </c>
      <c r="E263" s="152" t="s">
        <v>19</v>
      </c>
      <c r="F263" s="153" t="s">
        <v>80</v>
      </c>
      <c r="H263" s="154">
        <v>1</v>
      </c>
      <c r="I263" s="155"/>
      <c r="L263" s="151"/>
      <c r="M263" s="156"/>
      <c r="T263" s="157"/>
      <c r="AT263" s="152" t="s">
        <v>149</v>
      </c>
      <c r="AU263" s="152" t="s">
        <v>82</v>
      </c>
      <c r="AV263" s="13" t="s">
        <v>82</v>
      </c>
      <c r="AW263" s="13" t="s">
        <v>33</v>
      </c>
      <c r="AX263" s="13" t="s">
        <v>72</v>
      </c>
      <c r="AY263" s="152" t="s">
        <v>135</v>
      </c>
    </row>
    <row r="264" spans="2:65" s="14" customFormat="1">
      <c r="B264" s="158"/>
      <c r="D264" s="145" t="s">
        <v>149</v>
      </c>
      <c r="E264" s="159" t="s">
        <v>19</v>
      </c>
      <c r="F264" s="160" t="s">
        <v>154</v>
      </c>
      <c r="H264" s="161">
        <v>1</v>
      </c>
      <c r="I264" s="162"/>
      <c r="L264" s="158"/>
      <c r="M264" s="163"/>
      <c r="T264" s="164"/>
      <c r="AT264" s="159" t="s">
        <v>149</v>
      </c>
      <c r="AU264" s="159" t="s">
        <v>82</v>
      </c>
      <c r="AV264" s="14" t="s">
        <v>143</v>
      </c>
      <c r="AW264" s="14" t="s">
        <v>33</v>
      </c>
      <c r="AX264" s="14" t="s">
        <v>80</v>
      </c>
      <c r="AY264" s="159" t="s">
        <v>135</v>
      </c>
    </row>
    <row r="265" spans="2:65" s="1" customFormat="1" ht="16.5" customHeight="1">
      <c r="B265" s="32"/>
      <c r="C265" s="127" t="s">
        <v>298</v>
      </c>
      <c r="D265" s="127" t="s">
        <v>138</v>
      </c>
      <c r="E265" s="128" t="s">
        <v>763</v>
      </c>
      <c r="F265" s="129" t="s">
        <v>764</v>
      </c>
      <c r="G265" s="130" t="s">
        <v>396</v>
      </c>
      <c r="H265" s="131">
        <v>8</v>
      </c>
      <c r="I265" s="132"/>
      <c r="J265" s="133">
        <f>ROUND(I265*H265,2)</f>
        <v>0</v>
      </c>
      <c r="K265" s="129" t="s">
        <v>448</v>
      </c>
      <c r="L265" s="32"/>
      <c r="M265" s="134" t="s">
        <v>19</v>
      </c>
      <c r="N265" s="135" t="s">
        <v>43</v>
      </c>
      <c r="P265" s="136">
        <f>O265*H265</f>
        <v>0</v>
      </c>
      <c r="Q265" s="136">
        <v>0</v>
      </c>
      <c r="R265" s="136">
        <f>Q265*H265</f>
        <v>0</v>
      </c>
      <c r="S265" s="136">
        <v>0</v>
      </c>
      <c r="T265" s="137">
        <f>S265*H265</f>
        <v>0</v>
      </c>
      <c r="AR265" s="138" t="s">
        <v>193</v>
      </c>
      <c r="AT265" s="138" t="s">
        <v>138</v>
      </c>
      <c r="AU265" s="138" t="s">
        <v>82</v>
      </c>
      <c r="AY265" s="17" t="s">
        <v>135</v>
      </c>
      <c r="BE265" s="139">
        <f>IF(N265="základní",J265,0)</f>
        <v>0</v>
      </c>
      <c r="BF265" s="139">
        <f>IF(N265="snížená",J265,0)</f>
        <v>0</v>
      </c>
      <c r="BG265" s="139">
        <f>IF(N265="zákl. přenesená",J265,0)</f>
        <v>0</v>
      </c>
      <c r="BH265" s="139">
        <f>IF(N265="sníž. přenesená",J265,0)</f>
        <v>0</v>
      </c>
      <c r="BI265" s="139">
        <f>IF(N265="nulová",J265,0)</f>
        <v>0</v>
      </c>
      <c r="BJ265" s="17" t="s">
        <v>80</v>
      </c>
      <c r="BK265" s="139">
        <f>ROUND(I265*H265,2)</f>
        <v>0</v>
      </c>
      <c r="BL265" s="17" t="s">
        <v>193</v>
      </c>
      <c r="BM265" s="138" t="s">
        <v>382</v>
      </c>
    </row>
    <row r="266" spans="2:65" s="12" customFormat="1">
      <c r="B266" s="144"/>
      <c r="D266" s="145" t="s">
        <v>149</v>
      </c>
      <c r="E266" s="146" t="s">
        <v>19</v>
      </c>
      <c r="F266" s="147" t="s">
        <v>762</v>
      </c>
      <c r="H266" s="146" t="s">
        <v>19</v>
      </c>
      <c r="I266" s="148"/>
      <c r="L266" s="144"/>
      <c r="M266" s="149"/>
      <c r="T266" s="150"/>
      <c r="AT266" s="146" t="s">
        <v>149</v>
      </c>
      <c r="AU266" s="146" t="s">
        <v>82</v>
      </c>
      <c r="AV266" s="12" t="s">
        <v>80</v>
      </c>
      <c r="AW266" s="12" t="s">
        <v>33</v>
      </c>
      <c r="AX266" s="12" t="s">
        <v>72</v>
      </c>
      <c r="AY266" s="146" t="s">
        <v>135</v>
      </c>
    </row>
    <row r="267" spans="2:65" s="13" customFormat="1">
      <c r="B267" s="151"/>
      <c r="D267" s="145" t="s">
        <v>149</v>
      </c>
      <c r="E267" s="152" t="s">
        <v>19</v>
      </c>
      <c r="F267" s="153" t="s">
        <v>167</v>
      </c>
      <c r="H267" s="154">
        <v>8</v>
      </c>
      <c r="I267" s="155"/>
      <c r="L267" s="151"/>
      <c r="M267" s="156"/>
      <c r="T267" s="157"/>
      <c r="AT267" s="152" t="s">
        <v>149</v>
      </c>
      <c r="AU267" s="152" t="s">
        <v>82</v>
      </c>
      <c r="AV267" s="13" t="s">
        <v>82</v>
      </c>
      <c r="AW267" s="13" t="s">
        <v>33</v>
      </c>
      <c r="AX267" s="13" t="s">
        <v>72</v>
      </c>
      <c r="AY267" s="152" t="s">
        <v>135</v>
      </c>
    </row>
    <row r="268" spans="2:65" s="14" customFormat="1">
      <c r="B268" s="158"/>
      <c r="D268" s="145" t="s">
        <v>149</v>
      </c>
      <c r="E268" s="159" t="s">
        <v>19</v>
      </c>
      <c r="F268" s="160" t="s">
        <v>154</v>
      </c>
      <c r="H268" s="161">
        <v>8</v>
      </c>
      <c r="I268" s="162"/>
      <c r="L268" s="158"/>
      <c r="M268" s="163"/>
      <c r="T268" s="164"/>
      <c r="AT268" s="159" t="s">
        <v>149</v>
      </c>
      <c r="AU268" s="159" t="s">
        <v>82</v>
      </c>
      <c r="AV268" s="14" t="s">
        <v>143</v>
      </c>
      <c r="AW268" s="14" t="s">
        <v>33</v>
      </c>
      <c r="AX268" s="14" t="s">
        <v>80</v>
      </c>
      <c r="AY268" s="159" t="s">
        <v>135</v>
      </c>
    </row>
    <row r="269" spans="2:65" s="1" customFormat="1" ht="16.5" customHeight="1">
      <c r="B269" s="32"/>
      <c r="C269" s="127" t="s">
        <v>765</v>
      </c>
      <c r="D269" s="127" t="s">
        <v>138</v>
      </c>
      <c r="E269" s="128" t="s">
        <v>766</v>
      </c>
      <c r="F269" s="129" t="s">
        <v>767</v>
      </c>
      <c r="G269" s="130" t="s">
        <v>396</v>
      </c>
      <c r="H269" s="131">
        <v>2</v>
      </c>
      <c r="I269" s="132"/>
      <c r="J269" s="133">
        <f>ROUND(I269*H269,2)</f>
        <v>0</v>
      </c>
      <c r="K269" s="129" t="s">
        <v>448</v>
      </c>
      <c r="L269" s="32"/>
      <c r="M269" s="134" t="s">
        <v>19</v>
      </c>
      <c r="N269" s="135" t="s">
        <v>43</v>
      </c>
      <c r="P269" s="136">
        <f>O269*H269</f>
        <v>0</v>
      </c>
      <c r="Q269" s="136">
        <v>0</v>
      </c>
      <c r="R269" s="136">
        <f>Q269*H269</f>
        <v>0</v>
      </c>
      <c r="S269" s="136">
        <v>0</v>
      </c>
      <c r="T269" s="137">
        <f>S269*H269</f>
        <v>0</v>
      </c>
      <c r="AR269" s="138" t="s">
        <v>193</v>
      </c>
      <c r="AT269" s="138" t="s">
        <v>138</v>
      </c>
      <c r="AU269" s="138" t="s">
        <v>82</v>
      </c>
      <c r="AY269" s="17" t="s">
        <v>135</v>
      </c>
      <c r="BE269" s="139">
        <f>IF(N269="základní",J269,0)</f>
        <v>0</v>
      </c>
      <c r="BF269" s="139">
        <f>IF(N269="snížená",J269,0)</f>
        <v>0</v>
      </c>
      <c r="BG269" s="139">
        <f>IF(N269="zákl. přenesená",J269,0)</f>
        <v>0</v>
      </c>
      <c r="BH269" s="139">
        <f>IF(N269="sníž. přenesená",J269,0)</f>
        <v>0</v>
      </c>
      <c r="BI269" s="139">
        <f>IF(N269="nulová",J269,0)</f>
        <v>0</v>
      </c>
      <c r="BJ269" s="17" t="s">
        <v>80</v>
      </c>
      <c r="BK269" s="139">
        <f>ROUND(I269*H269,2)</f>
        <v>0</v>
      </c>
      <c r="BL269" s="17" t="s">
        <v>193</v>
      </c>
      <c r="BM269" s="138" t="s">
        <v>387</v>
      </c>
    </row>
    <row r="270" spans="2:65" s="12" customFormat="1">
      <c r="B270" s="144"/>
      <c r="D270" s="145" t="s">
        <v>149</v>
      </c>
      <c r="E270" s="146" t="s">
        <v>19</v>
      </c>
      <c r="F270" s="147" t="s">
        <v>762</v>
      </c>
      <c r="H270" s="146" t="s">
        <v>19</v>
      </c>
      <c r="I270" s="148"/>
      <c r="L270" s="144"/>
      <c r="M270" s="149"/>
      <c r="T270" s="150"/>
      <c r="AT270" s="146" t="s">
        <v>149</v>
      </c>
      <c r="AU270" s="146" t="s">
        <v>82</v>
      </c>
      <c r="AV270" s="12" t="s">
        <v>80</v>
      </c>
      <c r="AW270" s="12" t="s">
        <v>33</v>
      </c>
      <c r="AX270" s="12" t="s">
        <v>72</v>
      </c>
      <c r="AY270" s="146" t="s">
        <v>135</v>
      </c>
    </row>
    <row r="271" spans="2:65" s="13" customFormat="1">
      <c r="B271" s="151"/>
      <c r="D271" s="145" t="s">
        <v>149</v>
      </c>
      <c r="E271" s="152" t="s">
        <v>19</v>
      </c>
      <c r="F271" s="153" t="s">
        <v>82</v>
      </c>
      <c r="H271" s="154">
        <v>2</v>
      </c>
      <c r="I271" s="155"/>
      <c r="L271" s="151"/>
      <c r="M271" s="156"/>
      <c r="T271" s="157"/>
      <c r="AT271" s="152" t="s">
        <v>149</v>
      </c>
      <c r="AU271" s="152" t="s">
        <v>82</v>
      </c>
      <c r="AV271" s="13" t="s">
        <v>82</v>
      </c>
      <c r="AW271" s="13" t="s">
        <v>33</v>
      </c>
      <c r="AX271" s="13" t="s">
        <v>72</v>
      </c>
      <c r="AY271" s="152" t="s">
        <v>135</v>
      </c>
    </row>
    <row r="272" spans="2:65" s="14" customFormat="1">
      <c r="B272" s="158"/>
      <c r="D272" s="145" t="s">
        <v>149</v>
      </c>
      <c r="E272" s="159" t="s">
        <v>19</v>
      </c>
      <c r="F272" s="160" t="s">
        <v>154</v>
      </c>
      <c r="H272" s="161">
        <v>2</v>
      </c>
      <c r="I272" s="162"/>
      <c r="L272" s="158"/>
      <c r="M272" s="163"/>
      <c r="T272" s="164"/>
      <c r="AT272" s="159" t="s">
        <v>149</v>
      </c>
      <c r="AU272" s="159" t="s">
        <v>82</v>
      </c>
      <c r="AV272" s="14" t="s">
        <v>143</v>
      </c>
      <c r="AW272" s="14" t="s">
        <v>33</v>
      </c>
      <c r="AX272" s="14" t="s">
        <v>80</v>
      </c>
      <c r="AY272" s="159" t="s">
        <v>135</v>
      </c>
    </row>
    <row r="273" spans="2:65" s="1" customFormat="1" ht="16.5" customHeight="1">
      <c r="B273" s="32"/>
      <c r="C273" s="127" t="s">
        <v>306</v>
      </c>
      <c r="D273" s="127" t="s">
        <v>138</v>
      </c>
      <c r="E273" s="128" t="s">
        <v>768</v>
      </c>
      <c r="F273" s="129" t="s">
        <v>769</v>
      </c>
      <c r="G273" s="130" t="s">
        <v>158</v>
      </c>
      <c r="H273" s="131">
        <v>68</v>
      </c>
      <c r="I273" s="132"/>
      <c r="J273" s="133">
        <f t="shared" ref="J273:J280" si="20">ROUND(I273*H273,2)</f>
        <v>0</v>
      </c>
      <c r="K273" s="129" t="s">
        <v>448</v>
      </c>
      <c r="L273" s="32"/>
      <c r="M273" s="134" t="s">
        <v>19</v>
      </c>
      <c r="N273" s="135" t="s">
        <v>43</v>
      </c>
      <c r="P273" s="136">
        <f t="shared" ref="P273:P280" si="21">O273*H273</f>
        <v>0</v>
      </c>
      <c r="Q273" s="136">
        <v>0</v>
      </c>
      <c r="R273" s="136">
        <f t="shared" ref="R273:R280" si="22">Q273*H273</f>
        <v>0</v>
      </c>
      <c r="S273" s="136">
        <v>0</v>
      </c>
      <c r="T273" s="137">
        <f t="shared" ref="T273:T280" si="23">S273*H273</f>
        <v>0</v>
      </c>
      <c r="AR273" s="138" t="s">
        <v>193</v>
      </c>
      <c r="AT273" s="138" t="s">
        <v>138</v>
      </c>
      <c r="AU273" s="138" t="s">
        <v>82</v>
      </c>
      <c r="AY273" s="17" t="s">
        <v>135</v>
      </c>
      <c r="BE273" s="139">
        <f t="shared" ref="BE273:BE280" si="24">IF(N273="základní",J273,0)</f>
        <v>0</v>
      </c>
      <c r="BF273" s="139">
        <f t="shared" ref="BF273:BF280" si="25">IF(N273="snížená",J273,0)</f>
        <v>0</v>
      </c>
      <c r="BG273" s="139">
        <f t="shared" ref="BG273:BG280" si="26">IF(N273="zákl. přenesená",J273,0)</f>
        <v>0</v>
      </c>
      <c r="BH273" s="139">
        <f t="shared" ref="BH273:BH280" si="27">IF(N273="sníž. přenesená",J273,0)</f>
        <v>0</v>
      </c>
      <c r="BI273" s="139">
        <f t="shared" ref="BI273:BI280" si="28">IF(N273="nulová",J273,0)</f>
        <v>0</v>
      </c>
      <c r="BJ273" s="17" t="s">
        <v>80</v>
      </c>
      <c r="BK273" s="139">
        <f t="shared" ref="BK273:BK280" si="29">ROUND(I273*H273,2)</f>
        <v>0</v>
      </c>
      <c r="BL273" s="17" t="s">
        <v>193</v>
      </c>
      <c r="BM273" s="138" t="s">
        <v>392</v>
      </c>
    </row>
    <row r="274" spans="2:65" s="1" customFormat="1" ht="16.5" customHeight="1">
      <c r="B274" s="32"/>
      <c r="C274" s="127" t="s">
        <v>770</v>
      </c>
      <c r="D274" s="127" t="s">
        <v>138</v>
      </c>
      <c r="E274" s="128" t="s">
        <v>771</v>
      </c>
      <c r="F274" s="129" t="s">
        <v>772</v>
      </c>
      <c r="G274" s="130" t="s">
        <v>222</v>
      </c>
      <c r="H274" s="131">
        <v>7</v>
      </c>
      <c r="I274" s="132"/>
      <c r="J274" s="133">
        <f t="shared" si="20"/>
        <v>0</v>
      </c>
      <c r="K274" s="129" t="s">
        <v>476</v>
      </c>
      <c r="L274" s="32"/>
      <c r="M274" s="134" t="s">
        <v>19</v>
      </c>
      <c r="N274" s="135" t="s">
        <v>43</v>
      </c>
      <c r="P274" s="136">
        <f t="shared" si="21"/>
        <v>0</v>
      </c>
      <c r="Q274" s="136">
        <v>0</v>
      </c>
      <c r="R274" s="136">
        <f t="shared" si="22"/>
        <v>0</v>
      </c>
      <c r="S274" s="136">
        <v>0</v>
      </c>
      <c r="T274" s="137">
        <f t="shared" si="23"/>
        <v>0</v>
      </c>
      <c r="AR274" s="138" t="s">
        <v>193</v>
      </c>
      <c r="AT274" s="138" t="s">
        <v>138</v>
      </c>
      <c r="AU274" s="138" t="s">
        <v>82</v>
      </c>
      <c r="AY274" s="17" t="s">
        <v>135</v>
      </c>
      <c r="BE274" s="139">
        <f t="shared" si="24"/>
        <v>0</v>
      </c>
      <c r="BF274" s="139">
        <f t="shared" si="25"/>
        <v>0</v>
      </c>
      <c r="BG274" s="139">
        <f t="shared" si="26"/>
        <v>0</v>
      </c>
      <c r="BH274" s="139">
        <f t="shared" si="27"/>
        <v>0</v>
      </c>
      <c r="BI274" s="139">
        <f t="shared" si="28"/>
        <v>0</v>
      </c>
      <c r="BJ274" s="17" t="s">
        <v>80</v>
      </c>
      <c r="BK274" s="139">
        <f t="shared" si="29"/>
        <v>0</v>
      </c>
      <c r="BL274" s="17" t="s">
        <v>193</v>
      </c>
      <c r="BM274" s="138" t="s">
        <v>397</v>
      </c>
    </row>
    <row r="275" spans="2:65" s="1" customFormat="1" ht="16.5" customHeight="1">
      <c r="B275" s="32"/>
      <c r="C275" s="127" t="s">
        <v>310</v>
      </c>
      <c r="D275" s="127" t="s">
        <v>138</v>
      </c>
      <c r="E275" s="128" t="s">
        <v>773</v>
      </c>
      <c r="F275" s="129" t="s">
        <v>774</v>
      </c>
      <c r="G275" s="130" t="s">
        <v>222</v>
      </c>
      <c r="H275" s="131">
        <v>4</v>
      </c>
      <c r="I275" s="132"/>
      <c r="J275" s="133">
        <f t="shared" si="20"/>
        <v>0</v>
      </c>
      <c r="K275" s="129" t="s">
        <v>476</v>
      </c>
      <c r="L275" s="32"/>
      <c r="M275" s="134" t="s">
        <v>19</v>
      </c>
      <c r="N275" s="135" t="s">
        <v>43</v>
      </c>
      <c r="P275" s="136">
        <f t="shared" si="21"/>
        <v>0</v>
      </c>
      <c r="Q275" s="136">
        <v>0</v>
      </c>
      <c r="R275" s="136">
        <f t="shared" si="22"/>
        <v>0</v>
      </c>
      <c r="S275" s="136">
        <v>0</v>
      </c>
      <c r="T275" s="137">
        <f t="shared" si="23"/>
        <v>0</v>
      </c>
      <c r="AR275" s="138" t="s">
        <v>193</v>
      </c>
      <c r="AT275" s="138" t="s">
        <v>138</v>
      </c>
      <c r="AU275" s="138" t="s">
        <v>82</v>
      </c>
      <c r="AY275" s="17" t="s">
        <v>135</v>
      </c>
      <c r="BE275" s="139">
        <f t="shared" si="24"/>
        <v>0</v>
      </c>
      <c r="BF275" s="139">
        <f t="shared" si="25"/>
        <v>0</v>
      </c>
      <c r="BG275" s="139">
        <f t="shared" si="26"/>
        <v>0</v>
      </c>
      <c r="BH275" s="139">
        <f t="shared" si="27"/>
        <v>0</v>
      </c>
      <c r="BI275" s="139">
        <f t="shared" si="28"/>
        <v>0</v>
      </c>
      <c r="BJ275" s="17" t="s">
        <v>80</v>
      </c>
      <c r="BK275" s="139">
        <f t="shared" si="29"/>
        <v>0</v>
      </c>
      <c r="BL275" s="17" t="s">
        <v>193</v>
      </c>
      <c r="BM275" s="138" t="s">
        <v>402</v>
      </c>
    </row>
    <row r="276" spans="2:65" s="1" customFormat="1" ht="16.5" customHeight="1">
      <c r="B276" s="32"/>
      <c r="C276" s="127" t="s">
        <v>653</v>
      </c>
      <c r="D276" s="127" t="s">
        <v>138</v>
      </c>
      <c r="E276" s="128" t="s">
        <v>775</v>
      </c>
      <c r="F276" s="129" t="s">
        <v>776</v>
      </c>
      <c r="G276" s="130" t="s">
        <v>222</v>
      </c>
      <c r="H276" s="131">
        <v>8</v>
      </c>
      <c r="I276" s="132"/>
      <c r="J276" s="133">
        <f t="shared" si="20"/>
        <v>0</v>
      </c>
      <c r="K276" s="129" t="s">
        <v>476</v>
      </c>
      <c r="L276" s="32"/>
      <c r="M276" s="134" t="s">
        <v>19</v>
      </c>
      <c r="N276" s="135" t="s">
        <v>43</v>
      </c>
      <c r="P276" s="136">
        <f t="shared" si="21"/>
        <v>0</v>
      </c>
      <c r="Q276" s="136">
        <v>0</v>
      </c>
      <c r="R276" s="136">
        <f t="shared" si="22"/>
        <v>0</v>
      </c>
      <c r="S276" s="136">
        <v>0</v>
      </c>
      <c r="T276" s="137">
        <f t="shared" si="23"/>
        <v>0</v>
      </c>
      <c r="AR276" s="138" t="s">
        <v>193</v>
      </c>
      <c r="AT276" s="138" t="s">
        <v>138</v>
      </c>
      <c r="AU276" s="138" t="s">
        <v>82</v>
      </c>
      <c r="AY276" s="17" t="s">
        <v>135</v>
      </c>
      <c r="BE276" s="139">
        <f t="shared" si="24"/>
        <v>0</v>
      </c>
      <c r="BF276" s="139">
        <f t="shared" si="25"/>
        <v>0</v>
      </c>
      <c r="BG276" s="139">
        <f t="shared" si="26"/>
        <v>0</v>
      </c>
      <c r="BH276" s="139">
        <f t="shared" si="27"/>
        <v>0</v>
      </c>
      <c r="BI276" s="139">
        <f t="shared" si="28"/>
        <v>0</v>
      </c>
      <c r="BJ276" s="17" t="s">
        <v>80</v>
      </c>
      <c r="BK276" s="139">
        <f t="shared" si="29"/>
        <v>0</v>
      </c>
      <c r="BL276" s="17" t="s">
        <v>193</v>
      </c>
      <c r="BM276" s="138" t="s">
        <v>406</v>
      </c>
    </row>
    <row r="277" spans="2:65" s="1" customFormat="1" ht="16.5" customHeight="1">
      <c r="B277" s="32"/>
      <c r="C277" s="127" t="s">
        <v>315</v>
      </c>
      <c r="D277" s="127" t="s">
        <v>138</v>
      </c>
      <c r="E277" s="128" t="s">
        <v>777</v>
      </c>
      <c r="F277" s="129" t="s">
        <v>778</v>
      </c>
      <c r="G277" s="130" t="s">
        <v>222</v>
      </c>
      <c r="H277" s="131">
        <v>1</v>
      </c>
      <c r="I277" s="132"/>
      <c r="J277" s="133">
        <f t="shared" si="20"/>
        <v>0</v>
      </c>
      <c r="K277" s="129" t="s">
        <v>476</v>
      </c>
      <c r="L277" s="32"/>
      <c r="M277" s="134" t="s">
        <v>19</v>
      </c>
      <c r="N277" s="135" t="s">
        <v>43</v>
      </c>
      <c r="P277" s="136">
        <f t="shared" si="21"/>
        <v>0</v>
      </c>
      <c r="Q277" s="136">
        <v>0</v>
      </c>
      <c r="R277" s="136">
        <f t="shared" si="22"/>
        <v>0</v>
      </c>
      <c r="S277" s="136">
        <v>0</v>
      </c>
      <c r="T277" s="137">
        <f t="shared" si="23"/>
        <v>0</v>
      </c>
      <c r="AR277" s="138" t="s">
        <v>193</v>
      </c>
      <c r="AT277" s="138" t="s">
        <v>138</v>
      </c>
      <c r="AU277" s="138" t="s">
        <v>82</v>
      </c>
      <c r="AY277" s="17" t="s">
        <v>135</v>
      </c>
      <c r="BE277" s="139">
        <f t="shared" si="24"/>
        <v>0</v>
      </c>
      <c r="BF277" s="139">
        <f t="shared" si="25"/>
        <v>0</v>
      </c>
      <c r="BG277" s="139">
        <f t="shared" si="26"/>
        <v>0</v>
      </c>
      <c r="BH277" s="139">
        <f t="shared" si="27"/>
        <v>0</v>
      </c>
      <c r="BI277" s="139">
        <f t="shared" si="28"/>
        <v>0</v>
      </c>
      <c r="BJ277" s="17" t="s">
        <v>80</v>
      </c>
      <c r="BK277" s="139">
        <f t="shared" si="29"/>
        <v>0</v>
      </c>
      <c r="BL277" s="17" t="s">
        <v>193</v>
      </c>
      <c r="BM277" s="138" t="s">
        <v>411</v>
      </c>
    </row>
    <row r="278" spans="2:65" s="1" customFormat="1" ht="16.5" customHeight="1">
      <c r="B278" s="32"/>
      <c r="C278" s="127" t="s">
        <v>779</v>
      </c>
      <c r="D278" s="127" t="s">
        <v>138</v>
      </c>
      <c r="E278" s="128" t="s">
        <v>780</v>
      </c>
      <c r="F278" s="129" t="s">
        <v>781</v>
      </c>
      <c r="G278" s="130" t="s">
        <v>222</v>
      </c>
      <c r="H278" s="131">
        <v>1</v>
      </c>
      <c r="I278" s="132"/>
      <c r="J278" s="133">
        <f t="shared" si="20"/>
        <v>0</v>
      </c>
      <c r="K278" s="129" t="s">
        <v>476</v>
      </c>
      <c r="L278" s="32"/>
      <c r="M278" s="134" t="s">
        <v>19</v>
      </c>
      <c r="N278" s="135" t="s">
        <v>43</v>
      </c>
      <c r="P278" s="136">
        <f t="shared" si="21"/>
        <v>0</v>
      </c>
      <c r="Q278" s="136">
        <v>0</v>
      </c>
      <c r="R278" s="136">
        <f t="shared" si="22"/>
        <v>0</v>
      </c>
      <c r="S278" s="136">
        <v>0</v>
      </c>
      <c r="T278" s="137">
        <f t="shared" si="23"/>
        <v>0</v>
      </c>
      <c r="AR278" s="138" t="s">
        <v>193</v>
      </c>
      <c r="AT278" s="138" t="s">
        <v>138</v>
      </c>
      <c r="AU278" s="138" t="s">
        <v>82</v>
      </c>
      <c r="AY278" s="17" t="s">
        <v>135</v>
      </c>
      <c r="BE278" s="139">
        <f t="shared" si="24"/>
        <v>0</v>
      </c>
      <c r="BF278" s="139">
        <f t="shared" si="25"/>
        <v>0</v>
      </c>
      <c r="BG278" s="139">
        <f t="shared" si="26"/>
        <v>0</v>
      </c>
      <c r="BH278" s="139">
        <f t="shared" si="27"/>
        <v>0</v>
      </c>
      <c r="BI278" s="139">
        <f t="shared" si="28"/>
        <v>0</v>
      </c>
      <c r="BJ278" s="17" t="s">
        <v>80</v>
      </c>
      <c r="BK278" s="139">
        <f t="shared" si="29"/>
        <v>0</v>
      </c>
      <c r="BL278" s="17" t="s">
        <v>193</v>
      </c>
      <c r="BM278" s="138" t="s">
        <v>415</v>
      </c>
    </row>
    <row r="279" spans="2:65" s="1" customFormat="1" ht="16.5" customHeight="1">
      <c r="B279" s="32"/>
      <c r="C279" s="127" t="s">
        <v>319</v>
      </c>
      <c r="D279" s="127" t="s">
        <v>138</v>
      </c>
      <c r="E279" s="128" t="s">
        <v>782</v>
      </c>
      <c r="F279" s="129" t="s">
        <v>783</v>
      </c>
      <c r="G279" s="130" t="s">
        <v>396</v>
      </c>
      <c r="H279" s="131">
        <v>3</v>
      </c>
      <c r="I279" s="132"/>
      <c r="J279" s="133">
        <f t="shared" si="20"/>
        <v>0</v>
      </c>
      <c r="K279" s="129" t="s">
        <v>476</v>
      </c>
      <c r="L279" s="32"/>
      <c r="M279" s="134" t="s">
        <v>19</v>
      </c>
      <c r="N279" s="135" t="s">
        <v>43</v>
      </c>
      <c r="P279" s="136">
        <f t="shared" si="21"/>
        <v>0</v>
      </c>
      <c r="Q279" s="136">
        <v>0</v>
      </c>
      <c r="R279" s="136">
        <f t="shared" si="22"/>
        <v>0</v>
      </c>
      <c r="S279" s="136">
        <v>0</v>
      </c>
      <c r="T279" s="137">
        <f t="shared" si="23"/>
        <v>0</v>
      </c>
      <c r="AR279" s="138" t="s">
        <v>193</v>
      </c>
      <c r="AT279" s="138" t="s">
        <v>138</v>
      </c>
      <c r="AU279" s="138" t="s">
        <v>82</v>
      </c>
      <c r="AY279" s="17" t="s">
        <v>135</v>
      </c>
      <c r="BE279" s="139">
        <f t="shared" si="24"/>
        <v>0</v>
      </c>
      <c r="BF279" s="139">
        <f t="shared" si="25"/>
        <v>0</v>
      </c>
      <c r="BG279" s="139">
        <f t="shared" si="26"/>
        <v>0</v>
      </c>
      <c r="BH279" s="139">
        <f t="shared" si="27"/>
        <v>0</v>
      </c>
      <c r="BI279" s="139">
        <f t="shared" si="28"/>
        <v>0</v>
      </c>
      <c r="BJ279" s="17" t="s">
        <v>80</v>
      </c>
      <c r="BK279" s="139">
        <f t="shared" si="29"/>
        <v>0</v>
      </c>
      <c r="BL279" s="17" t="s">
        <v>193</v>
      </c>
      <c r="BM279" s="138" t="s">
        <v>422</v>
      </c>
    </row>
    <row r="280" spans="2:65" s="1" customFormat="1" ht="24.15" customHeight="1">
      <c r="B280" s="32"/>
      <c r="C280" s="127" t="s">
        <v>784</v>
      </c>
      <c r="D280" s="127" t="s">
        <v>138</v>
      </c>
      <c r="E280" s="128" t="s">
        <v>785</v>
      </c>
      <c r="F280" s="129" t="s">
        <v>786</v>
      </c>
      <c r="G280" s="130" t="s">
        <v>515</v>
      </c>
      <c r="H280" s="178"/>
      <c r="I280" s="132"/>
      <c r="J280" s="133">
        <f t="shared" si="20"/>
        <v>0</v>
      </c>
      <c r="K280" s="129" t="s">
        <v>448</v>
      </c>
      <c r="L280" s="32"/>
      <c r="M280" s="134" t="s">
        <v>19</v>
      </c>
      <c r="N280" s="135" t="s">
        <v>43</v>
      </c>
      <c r="P280" s="136">
        <f t="shared" si="21"/>
        <v>0</v>
      </c>
      <c r="Q280" s="136">
        <v>0</v>
      </c>
      <c r="R280" s="136">
        <f t="shared" si="22"/>
        <v>0</v>
      </c>
      <c r="S280" s="136">
        <v>0</v>
      </c>
      <c r="T280" s="137">
        <f t="shared" si="23"/>
        <v>0</v>
      </c>
      <c r="AR280" s="138" t="s">
        <v>193</v>
      </c>
      <c r="AT280" s="138" t="s">
        <v>138</v>
      </c>
      <c r="AU280" s="138" t="s">
        <v>82</v>
      </c>
      <c r="AY280" s="17" t="s">
        <v>135</v>
      </c>
      <c r="BE280" s="139">
        <f t="shared" si="24"/>
        <v>0</v>
      </c>
      <c r="BF280" s="139">
        <f t="shared" si="25"/>
        <v>0</v>
      </c>
      <c r="BG280" s="139">
        <f t="shared" si="26"/>
        <v>0</v>
      </c>
      <c r="BH280" s="139">
        <f t="shared" si="27"/>
        <v>0</v>
      </c>
      <c r="BI280" s="139">
        <f t="shared" si="28"/>
        <v>0</v>
      </c>
      <c r="BJ280" s="17" t="s">
        <v>80</v>
      </c>
      <c r="BK280" s="139">
        <f t="shared" si="29"/>
        <v>0</v>
      </c>
      <c r="BL280" s="17" t="s">
        <v>193</v>
      </c>
      <c r="BM280" s="138" t="s">
        <v>427</v>
      </c>
    </row>
    <row r="281" spans="2:65" s="11" customFormat="1" ht="22.75" customHeight="1">
      <c r="B281" s="115"/>
      <c r="D281" s="116" t="s">
        <v>71</v>
      </c>
      <c r="E281" s="125" t="s">
        <v>787</v>
      </c>
      <c r="F281" s="125" t="s">
        <v>788</v>
      </c>
      <c r="I281" s="118"/>
      <c r="J281" s="126">
        <f>BK281</f>
        <v>0</v>
      </c>
      <c r="L281" s="115"/>
      <c r="M281" s="120"/>
      <c r="P281" s="121">
        <f>SUM(P282:P427)</f>
        <v>0</v>
      </c>
      <c r="R281" s="121">
        <f>SUM(R282:R427)</f>
        <v>0</v>
      </c>
      <c r="T281" s="122">
        <f>SUM(T282:T427)</f>
        <v>0</v>
      </c>
      <c r="AR281" s="116" t="s">
        <v>82</v>
      </c>
      <c r="AT281" s="123" t="s">
        <v>71</v>
      </c>
      <c r="AU281" s="123" t="s">
        <v>80</v>
      </c>
      <c r="AY281" s="116" t="s">
        <v>135</v>
      </c>
      <c r="BK281" s="124">
        <f>SUM(BK282:BK427)</f>
        <v>0</v>
      </c>
    </row>
    <row r="282" spans="2:65" s="1" customFormat="1" ht="21.75" customHeight="1">
      <c r="B282" s="32"/>
      <c r="C282" s="127" t="s">
        <v>324</v>
      </c>
      <c r="D282" s="127" t="s">
        <v>138</v>
      </c>
      <c r="E282" s="128" t="s">
        <v>789</v>
      </c>
      <c r="F282" s="129" t="s">
        <v>790</v>
      </c>
      <c r="G282" s="130" t="s">
        <v>158</v>
      </c>
      <c r="H282" s="131">
        <v>24</v>
      </c>
      <c r="I282" s="132"/>
      <c r="J282" s="133">
        <f>ROUND(I282*H282,2)</f>
        <v>0</v>
      </c>
      <c r="K282" s="129" t="s">
        <v>448</v>
      </c>
      <c r="L282" s="32"/>
      <c r="M282" s="134" t="s">
        <v>19</v>
      </c>
      <c r="N282" s="135" t="s">
        <v>43</v>
      </c>
      <c r="P282" s="136">
        <f>O282*H282</f>
        <v>0</v>
      </c>
      <c r="Q282" s="136">
        <v>0</v>
      </c>
      <c r="R282" s="136">
        <f>Q282*H282</f>
        <v>0</v>
      </c>
      <c r="S282" s="136">
        <v>0</v>
      </c>
      <c r="T282" s="137">
        <f>S282*H282</f>
        <v>0</v>
      </c>
      <c r="AR282" s="138" t="s">
        <v>193</v>
      </c>
      <c r="AT282" s="138" t="s">
        <v>138</v>
      </c>
      <c r="AU282" s="138" t="s">
        <v>82</v>
      </c>
      <c r="AY282" s="17" t="s">
        <v>135</v>
      </c>
      <c r="BE282" s="139">
        <f>IF(N282="základní",J282,0)</f>
        <v>0</v>
      </c>
      <c r="BF282" s="139">
        <f>IF(N282="snížená",J282,0)</f>
        <v>0</v>
      </c>
      <c r="BG282" s="139">
        <f>IF(N282="zákl. přenesená",J282,0)</f>
        <v>0</v>
      </c>
      <c r="BH282" s="139">
        <f>IF(N282="sníž. přenesená",J282,0)</f>
        <v>0</v>
      </c>
      <c r="BI282" s="139">
        <f>IF(N282="nulová",J282,0)</f>
        <v>0</v>
      </c>
      <c r="BJ282" s="17" t="s">
        <v>80</v>
      </c>
      <c r="BK282" s="139">
        <f>ROUND(I282*H282,2)</f>
        <v>0</v>
      </c>
      <c r="BL282" s="17" t="s">
        <v>193</v>
      </c>
      <c r="BM282" s="138" t="s">
        <v>432</v>
      </c>
    </row>
    <row r="283" spans="2:65" s="12" customFormat="1">
      <c r="B283" s="144"/>
      <c r="D283" s="145" t="s">
        <v>149</v>
      </c>
      <c r="E283" s="146" t="s">
        <v>19</v>
      </c>
      <c r="F283" s="147" t="s">
        <v>791</v>
      </c>
      <c r="H283" s="146" t="s">
        <v>19</v>
      </c>
      <c r="I283" s="148"/>
      <c r="L283" s="144"/>
      <c r="M283" s="149"/>
      <c r="T283" s="150"/>
      <c r="AT283" s="146" t="s">
        <v>149</v>
      </c>
      <c r="AU283" s="146" t="s">
        <v>82</v>
      </c>
      <c r="AV283" s="12" t="s">
        <v>80</v>
      </c>
      <c r="AW283" s="12" t="s">
        <v>33</v>
      </c>
      <c r="AX283" s="12" t="s">
        <v>72</v>
      </c>
      <c r="AY283" s="146" t="s">
        <v>135</v>
      </c>
    </row>
    <row r="284" spans="2:65" s="13" customFormat="1">
      <c r="B284" s="151"/>
      <c r="D284" s="145" t="s">
        <v>149</v>
      </c>
      <c r="E284" s="152" t="s">
        <v>19</v>
      </c>
      <c r="F284" s="153" t="s">
        <v>213</v>
      </c>
      <c r="H284" s="154">
        <v>24</v>
      </c>
      <c r="I284" s="155"/>
      <c r="L284" s="151"/>
      <c r="M284" s="156"/>
      <c r="T284" s="157"/>
      <c r="AT284" s="152" t="s">
        <v>149</v>
      </c>
      <c r="AU284" s="152" t="s">
        <v>82</v>
      </c>
      <c r="AV284" s="13" t="s">
        <v>82</v>
      </c>
      <c r="AW284" s="13" t="s">
        <v>33</v>
      </c>
      <c r="AX284" s="13" t="s">
        <v>72</v>
      </c>
      <c r="AY284" s="152" t="s">
        <v>135</v>
      </c>
    </row>
    <row r="285" spans="2:65" s="14" customFormat="1">
      <c r="B285" s="158"/>
      <c r="D285" s="145" t="s">
        <v>149</v>
      </c>
      <c r="E285" s="159" t="s">
        <v>19</v>
      </c>
      <c r="F285" s="160" t="s">
        <v>154</v>
      </c>
      <c r="H285" s="161">
        <v>24</v>
      </c>
      <c r="I285" s="162"/>
      <c r="L285" s="158"/>
      <c r="M285" s="163"/>
      <c r="T285" s="164"/>
      <c r="AT285" s="159" t="s">
        <v>149</v>
      </c>
      <c r="AU285" s="159" t="s">
        <v>82</v>
      </c>
      <c r="AV285" s="14" t="s">
        <v>143</v>
      </c>
      <c r="AW285" s="14" t="s">
        <v>33</v>
      </c>
      <c r="AX285" s="14" t="s">
        <v>80</v>
      </c>
      <c r="AY285" s="159" t="s">
        <v>135</v>
      </c>
    </row>
    <row r="286" spans="2:65" s="1" customFormat="1" ht="21.75" customHeight="1">
      <c r="B286" s="32"/>
      <c r="C286" s="127" t="s">
        <v>792</v>
      </c>
      <c r="D286" s="127" t="s">
        <v>138</v>
      </c>
      <c r="E286" s="128" t="s">
        <v>793</v>
      </c>
      <c r="F286" s="129" t="s">
        <v>794</v>
      </c>
      <c r="G286" s="130" t="s">
        <v>158</v>
      </c>
      <c r="H286" s="131">
        <v>40</v>
      </c>
      <c r="I286" s="132"/>
      <c r="J286" s="133">
        <f>ROUND(I286*H286,2)</f>
        <v>0</v>
      </c>
      <c r="K286" s="129" t="s">
        <v>448</v>
      </c>
      <c r="L286" s="32"/>
      <c r="M286" s="134" t="s">
        <v>19</v>
      </c>
      <c r="N286" s="135" t="s">
        <v>43</v>
      </c>
      <c r="P286" s="136">
        <f>O286*H286</f>
        <v>0</v>
      </c>
      <c r="Q286" s="136">
        <v>0</v>
      </c>
      <c r="R286" s="136">
        <f>Q286*H286</f>
        <v>0</v>
      </c>
      <c r="S286" s="136">
        <v>0</v>
      </c>
      <c r="T286" s="137">
        <f>S286*H286</f>
        <v>0</v>
      </c>
      <c r="AR286" s="138" t="s">
        <v>193</v>
      </c>
      <c r="AT286" s="138" t="s">
        <v>138</v>
      </c>
      <c r="AU286" s="138" t="s">
        <v>82</v>
      </c>
      <c r="AY286" s="17" t="s">
        <v>135</v>
      </c>
      <c r="BE286" s="139">
        <f>IF(N286="základní",J286,0)</f>
        <v>0</v>
      </c>
      <c r="BF286" s="139">
        <f>IF(N286="snížená",J286,0)</f>
        <v>0</v>
      </c>
      <c r="BG286" s="139">
        <f>IF(N286="zákl. přenesená",J286,0)</f>
        <v>0</v>
      </c>
      <c r="BH286" s="139">
        <f>IF(N286="sníž. přenesená",J286,0)</f>
        <v>0</v>
      </c>
      <c r="BI286" s="139">
        <f>IF(N286="nulová",J286,0)</f>
        <v>0</v>
      </c>
      <c r="BJ286" s="17" t="s">
        <v>80</v>
      </c>
      <c r="BK286" s="139">
        <f>ROUND(I286*H286,2)</f>
        <v>0</v>
      </c>
      <c r="BL286" s="17" t="s">
        <v>193</v>
      </c>
      <c r="BM286" s="138" t="s">
        <v>795</v>
      </c>
    </row>
    <row r="287" spans="2:65" s="12" customFormat="1">
      <c r="B287" s="144"/>
      <c r="D287" s="145" t="s">
        <v>149</v>
      </c>
      <c r="E287" s="146" t="s">
        <v>19</v>
      </c>
      <c r="F287" s="147" t="s">
        <v>791</v>
      </c>
      <c r="H287" s="146" t="s">
        <v>19</v>
      </c>
      <c r="I287" s="148"/>
      <c r="L287" s="144"/>
      <c r="M287" s="149"/>
      <c r="T287" s="150"/>
      <c r="AT287" s="146" t="s">
        <v>149</v>
      </c>
      <c r="AU287" s="146" t="s">
        <v>82</v>
      </c>
      <c r="AV287" s="12" t="s">
        <v>80</v>
      </c>
      <c r="AW287" s="12" t="s">
        <v>33</v>
      </c>
      <c r="AX287" s="12" t="s">
        <v>72</v>
      </c>
      <c r="AY287" s="146" t="s">
        <v>135</v>
      </c>
    </row>
    <row r="288" spans="2:65" s="13" customFormat="1">
      <c r="B288" s="151"/>
      <c r="D288" s="145" t="s">
        <v>149</v>
      </c>
      <c r="E288" s="152" t="s">
        <v>19</v>
      </c>
      <c r="F288" s="153" t="s">
        <v>247</v>
      </c>
      <c r="H288" s="154">
        <v>40</v>
      </c>
      <c r="I288" s="155"/>
      <c r="L288" s="151"/>
      <c r="M288" s="156"/>
      <c r="T288" s="157"/>
      <c r="AT288" s="152" t="s">
        <v>149</v>
      </c>
      <c r="AU288" s="152" t="s">
        <v>82</v>
      </c>
      <c r="AV288" s="13" t="s">
        <v>82</v>
      </c>
      <c r="AW288" s="13" t="s">
        <v>33</v>
      </c>
      <c r="AX288" s="13" t="s">
        <v>72</v>
      </c>
      <c r="AY288" s="152" t="s">
        <v>135</v>
      </c>
    </row>
    <row r="289" spans="2:65" s="14" customFormat="1">
      <c r="B289" s="158"/>
      <c r="D289" s="145" t="s">
        <v>149</v>
      </c>
      <c r="E289" s="159" t="s">
        <v>19</v>
      </c>
      <c r="F289" s="160" t="s">
        <v>154</v>
      </c>
      <c r="H289" s="161">
        <v>40</v>
      </c>
      <c r="I289" s="162"/>
      <c r="L289" s="158"/>
      <c r="M289" s="163"/>
      <c r="T289" s="164"/>
      <c r="AT289" s="159" t="s">
        <v>149</v>
      </c>
      <c r="AU289" s="159" t="s">
        <v>82</v>
      </c>
      <c r="AV289" s="14" t="s">
        <v>143</v>
      </c>
      <c r="AW289" s="14" t="s">
        <v>33</v>
      </c>
      <c r="AX289" s="14" t="s">
        <v>80</v>
      </c>
      <c r="AY289" s="159" t="s">
        <v>135</v>
      </c>
    </row>
    <row r="290" spans="2:65" s="1" customFormat="1" ht="21.75" customHeight="1">
      <c r="B290" s="32"/>
      <c r="C290" s="127" t="s">
        <v>328</v>
      </c>
      <c r="D290" s="127" t="s">
        <v>138</v>
      </c>
      <c r="E290" s="128" t="s">
        <v>796</v>
      </c>
      <c r="F290" s="129" t="s">
        <v>797</v>
      </c>
      <c r="G290" s="130" t="s">
        <v>158</v>
      </c>
      <c r="H290" s="131">
        <v>2</v>
      </c>
      <c r="I290" s="132"/>
      <c r="J290" s="133">
        <f>ROUND(I290*H290,2)</f>
        <v>0</v>
      </c>
      <c r="K290" s="129" t="s">
        <v>448</v>
      </c>
      <c r="L290" s="32"/>
      <c r="M290" s="134" t="s">
        <v>19</v>
      </c>
      <c r="N290" s="135" t="s">
        <v>43</v>
      </c>
      <c r="P290" s="136">
        <f>O290*H290</f>
        <v>0</v>
      </c>
      <c r="Q290" s="136">
        <v>0</v>
      </c>
      <c r="R290" s="136">
        <f>Q290*H290</f>
        <v>0</v>
      </c>
      <c r="S290" s="136">
        <v>0</v>
      </c>
      <c r="T290" s="137">
        <f>S290*H290</f>
        <v>0</v>
      </c>
      <c r="AR290" s="138" t="s">
        <v>193</v>
      </c>
      <c r="AT290" s="138" t="s">
        <v>138</v>
      </c>
      <c r="AU290" s="138" t="s">
        <v>82</v>
      </c>
      <c r="AY290" s="17" t="s">
        <v>135</v>
      </c>
      <c r="BE290" s="139">
        <f>IF(N290="základní",J290,0)</f>
        <v>0</v>
      </c>
      <c r="BF290" s="139">
        <f>IF(N290="snížená",J290,0)</f>
        <v>0</v>
      </c>
      <c r="BG290" s="139">
        <f>IF(N290="zákl. přenesená",J290,0)</f>
        <v>0</v>
      </c>
      <c r="BH290" s="139">
        <f>IF(N290="sníž. přenesená",J290,0)</f>
        <v>0</v>
      </c>
      <c r="BI290" s="139">
        <f>IF(N290="nulová",J290,0)</f>
        <v>0</v>
      </c>
      <c r="BJ290" s="17" t="s">
        <v>80</v>
      </c>
      <c r="BK290" s="139">
        <f>ROUND(I290*H290,2)</f>
        <v>0</v>
      </c>
      <c r="BL290" s="17" t="s">
        <v>193</v>
      </c>
      <c r="BM290" s="138" t="s">
        <v>798</v>
      </c>
    </row>
    <row r="291" spans="2:65" s="12" customFormat="1">
      <c r="B291" s="144"/>
      <c r="D291" s="145" t="s">
        <v>149</v>
      </c>
      <c r="E291" s="146" t="s">
        <v>19</v>
      </c>
      <c r="F291" s="147" t="s">
        <v>791</v>
      </c>
      <c r="H291" s="146" t="s">
        <v>19</v>
      </c>
      <c r="I291" s="148"/>
      <c r="L291" s="144"/>
      <c r="M291" s="149"/>
      <c r="T291" s="150"/>
      <c r="AT291" s="146" t="s">
        <v>149</v>
      </c>
      <c r="AU291" s="146" t="s">
        <v>82</v>
      </c>
      <c r="AV291" s="12" t="s">
        <v>80</v>
      </c>
      <c r="AW291" s="12" t="s">
        <v>33</v>
      </c>
      <c r="AX291" s="12" t="s">
        <v>72</v>
      </c>
      <c r="AY291" s="146" t="s">
        <v>135</v>
      </c>
    </row>
    <row r="292" spans="2:65" s="13" customFormat="1">
      <c r="B292" s="151"/>
      <c r="D292" s="145" t="s">
        <v>149</v>
      </c>
      <c r="E292" s="152" t="s">
        <v>19</v>
      </c>
      <c r="F292" s="153" t="s">
        <v>82</v>
      </c>
      <c r="H292" s="154">
        <v>2</v>
      </c>
      <c r="I292" s="155"/>
      <c r="L292" s="151"/>
      <c r="M292" s="156"/>
      <c r="T292" s="157"/>
      <c r="AT292" s="152" t="s">
        <v>149</v>
      </c>
      <c r="AU292" s="152" t="s">
        <v>82</v>
      </c>
      <c r="AV292" s="13" t="s">
        <v>82</v>
      </c>
      <c r="AW292" s="13" t="s">
        <v>33</v>
      </c>
      <c r="AX292" s="13" t="s">
        <v>72</v>
      </c>
      <c r="AY292" s="152" t="s">
        <v>135</v>
      </c>
    </row>
    <row r="293" spans="2:65" s="14" customFormat="1">
      <c r="B293" s="158"/>
      <c r="D293" s="145" t="s">
        <v>149</v>
      </c>
      <c r="E293" s="159" t="s">
        <v>19</v>
      </c>
      <c r="F293" s="160" t="s">
        <v>154</v>
      </c>
      <c r="H293" s="161">
        <v>2</v>
      </c>
      <c r="I293" s="162"/>
      <c r="L293" s="158"/>
      <c r="M293" s="163"/>
      <c r="T293" s="164"/>
      <c r="AT293" s="159" t="s">
        <v>149</v>
      </c>
      <c r="AU293" s="159" t="s">
        <v>82</v>
      </c>
      <c r="AV293" s="14" t="s">
        <v>143</v>
      </c>
      <c r="AW293" s="14" t="s">
        <v>33</v>
      </c>
      <c r="AX293" s="14" t="s">
        <v>80</v>
      </c>
      <c r="AY293" s="159" t="s">
        <v>135</v>
      </c>
    </row>
    <row r="294" spans="2:65" s="1" customFormat="1" ht="24.15" customHeight="1">
      <c r="B294" s="32"/>
      <c r="C294" s="127" t="s">
        <v>799</v>
      </c>
      <c r="D294" s="127" t="s">
        <v>138</v>
      </c>
      <c r="E294" s="128" t="s">
        <v>800</v>
      </c>
      <c r="F294" s="129" t="s">
        <v>801</v>
      </c>
      <c r="G294" s="130" t="s">
        <v>158</v>
      </c>
      <c r="H294" s="131">
        <v>125</v>
      </c>
      <c r="I294" s="132"/>
      <c r="J294" s="133">
        <f>ROUND(I294*H294,2)</f>
        <v>0</v>
      </c>
      <c r="K294" s="129" t="s">
        <v>448</v>
      </c>
      <c r="L294" s="32"/>
      <c r="M294" s="134" t="s">
        <v>19</v>
      </c>
      <c r="N294" s="135" t="s">
        <v>43</v>
      </c>
      <c r="P294" s="136">
        <f>O294*H294</f>
        <v>0</v>
      </c>
      <c r="Q294" s="136">
        <v>0</v>
      </c>
      <c r="R294" s="136">
        <f>Q294*H294</f>
        <v>0</v>
      </c>
      <c r="S294" s="136">
        <v>0</v>
      </c>
      <c r="T294" s="137">
        <f>S294*H294</f>
        <v>0</v>
      </c>
      <c r="AR294" s="138" t="s">
        <v>193</v>
      </c>
      <c r="AT294" s="138" t="s">
        <v>138</v>
      </c>
      <c r="AU294" s="138" t="s">
        <v>82</v>
      </c>
      <c r="AY294" s="17" t="s">
        <v>135</v>
      </c>
      <c r="BE294" s="139">
        <f>IF(N294="základní",J294,0)</f>
        <v>0</v>
      </c>
      <c r="BF294" s="139">
        <f>IF(N294="snížená",J294,0)</f>
        <v>0</v>
      </c>
      <c r="BG294" s="139">
        <f>IF(N294="zákl. přenesená",J294,0)</f>
        <v>0</v>
      </c>
      <c r="BH294" s="139">
        <f>IF(N294="sníž. přenesená",J294,0)</f>
        <v>0</v>
      </c>
      <c r="BI294" s="139">
        <f>IF(N294="nulová",J294,0)</f>
        <v>0</v>
      </c>
      <c r="BJ294" s="17" t="s">
        <v>80</v>
      </c>
      <c r="BK294" s="139">
        <f>ROUND(I294*H294,2)</f>
        <v>0</v>
      </c>
      <c r="BL294" s="17" t="s">
        <v>193</v>
      </c>
      <c r="BM294" s="138" t="s">
        <v>802</v>
      </c>
    </row>
    <row r="295" spans="2:65" s="12" customFormat="1">
      <c r="B295" s="144"/>
      <c r="D295" s="145" t="s">
        <v>149</v>
      </c>
      <c r="E295" s="146" t="s">
        <v>19</v>
      </c>
      <c r="F295" s="147" t="s">
        <v>803</v>
      </c>
      <c r="H295" s="146" t="s">
        <v>19</v>
      </c>
      <c r="I295" s="148"/>
      <c r="L295" s="144"/>
      <c r="M295" s="149"/>
      <c r="T295" s="150"/>
      <c r="AT295" s="146" t="s">
        <v>149</v>
      </c>
      <c r="AU295" s="146" t="s">
        <v>82</v>
      </c>
      <c r="AV295" s="12" t="s">
        <v>80</v>
      </c>
      <c r="AW295" s="12" t="s">
        <v>33</v>
      </c>
      <c r="AX295" s="12" t="s">
        <v>72</v>
      </c>
      <c r="AY295" s="146" t="s">
        <v>135</v>
      </c>
    </row>
    <row r="296" spans="2:65" s="12" customFormat="1">
      <c r="B296" s="144"/>
      <c r="D296" s="145" t="s">
        <v>149</v>
      </c>
      <c r="E296" s="146" t="s">
        <v>19</v>
      </c>
      <c r="F296" s="147" t="s">
        <v>503</v>
      </c>
      <c r="H296" s="146" t="s">
        <v>19</v>
      </c>
      <c r="I296" s="148"/>
      <c r="L296" s="144"/>
      <c r="M296" s="149"/>
      <c r="T296" s="150"/>
      <c r="AT296" s="146" t="s">
        <v>149</v>
      </c>
      <c r="AU296" s="146" t="s">
        <v>82</v>
      </c>
      <c r="AV296" s="12" t="s">
        <v>80</v>
      </c>
      <c r="AW296" s="12" t="s">
        <v>33</v>
      </c>
      <c r="AX296" s="12" t="s">
        <v>72</v>
      </c>
      <c r="AY296" s="146" t="s">
        <v>135</v>
      </c>
    </row>
    <row r="297" spans="2:65" s="12" customFormat="1">
      <c r="B297" s="144"/>
      <c r="D297" s="145" t="s">
        <v>149</v>
      </c>
      <c r="E297" s="146" t="s">
        <v>19</v>
      </c>
      <c r="F297" s="147" t="s">
        <v>804</v>
      </c>
      <c r="H297" s="146" t="s">
        <v>19</v>
      </c>
      <c r="I297" s="148"/>
      <c r="L297" s="144"/>
      <c r="M297" s="149"/>
      <c r="T297" s="150"/>
      <c r="AT297" s="146" t="s">
        <v>149</v>
      </c>
      <c r="AU297" s="146" t="s">
        <v>82</v>
      </c>
      <c r="AV297" s="12" t="s">
        <v>80</v>
      </c>
      <c r="AW297" s="12" t="s">
        <v>33</v>
      </c>
      <c r="AX297" s="12" t="s">
        <v>72</v>
      </c>
      <c r="AY297" s="146" t="s">
        <v>135</v>
      </c>
    </row>
    <row r="298" spans="2:65" s="13" customFormat="1">
      <c r="B298" s="151"/>
      <c r="D298" s="145" t="s">
        <v>149</v>
      </c>
      <c r="E298" s="152" t="s">
        <v>19</v>
      </c>
      <c r="F298" s="153" t="s">
        <v>504</v>
      </c>
      <c r="H298" s="154">
        <v>125</v>
      </c>
      <c r="I298" s="155"/>
      <c r="L298" s="151"/>
      <c r="M298" s="156"/>
      <c r="T298" s="157"/>
      <c r="AT298" s="152" t="s">
        <v>149</v>
      </c>
      <c r="AU298" s="152" t="s">
        <v>82</v>
      </c>
      <c r="AV298" s="13" t="s">
        <v>82</v>
      </c>
      <c r="AW298" s="13" t="s">
        <v>33</v>
      </c>
      <c r="AX298" s="13" t="s">
        <v>72</v>
      </c>
      <c r="AY298" s="152" t="s">
        <v>135</v>
      </c>
    </row>
    <row r="299" spans="2:65" s="14" customFormat="1">
      <c r="B299" s="158"/>
      <c r="D299" s="145" t="s">
        <v>149</v>
      </c>
      <c r="E299" s="159" t="s">
        <v>19</v>
      </c>
      <c r="F299" s="160" t="s">
        <v>154</v>
      </c>
      <c r="H299" s="161">
        <v>125</v>
      </c>
      <c r="I299" s="162"/>
      <c r="L299" s="158"/>
      <c r="M299" s="163"/>
      <c r="T299" s="164"/>
      <c r="AT299" s="159" t="s">
        <v>149</v>
      </c>
      <c r="AU299" s="159" t="s">
        <v>82</v>
      </c>
      <c r="AV299" s="14" t="s">
        <v>143</v>
      </c>
      <c r="AW299" s="14" t="s">
        <v>33</v>
      </c>
      <c r="AX299" s="14" t="s">
        <v>80</v>
      </c>
      <c r="AY299" s="159" t="s">
        <v>135</v>
      </c>
    </row>
    <row r="300" spans="2:65" s="1" customFormat="1" ht="24.15" customHeight="1">
      <c r="B300" s="32"/>
      <c r="C300" s="127" t="s">
        <v>333</v>
      </c>
      <c r="D300" s="127" t="s">
        <v>138</v>
      </c>
      <c r="E300" s="128" t="s">
        <v>805</v>
      </c>
      <c r="F300" s="129" t="s">
        <v>806</v>
      </c>
      <c r="G300" s="130" t="s">
        <v>158</v>
      </c>
      <c r="H300" s="131">
        <v>150</v>
      </c>
      <c r="I300" s="132"/>
      <c r="J300" s="133">
        <f>ROUND(I300*H300,2)</f>
        <v>0</v>
      </c>
      <c r="K300" s="129" t="s">
        <v>448</v>
      </c>
      <c r="L300" s="32"/>
      <c r="M300" s="134" t="s">
        <v>19</v>
      </c>
      <c r="N300" s="135" t="s">
        <v>43</v>
      </c>
      <c r="P300" s="136">
        <f>O300*H300</f>
        <v>0</v>
      </c>
      <c r="Q300" s="136">
        <v>0</v>
      </c>
      <c r="R300" s="136">
        <f>Q300*H300</f>
        <v>0</v>
      </c>
      <c r="S300" s="136">
        <v>0</v>
      </c>
      <c r="T300" s="137">
        <f>S300*H300</f>
        <v>0</v>
      </c>
      <c r="AR300" s="138" t="s">
        <v>193</v>
      </c>
      <c r="AT300" s="138" t="s">
        <v>138</v>
      </c>
      <c r="AU300" s="138" t="s">
        <v>82</v>
      </c>
      <c r="AY300" s="17" t="s">
        <v>135</v>
      </c>
      <c r="BE300" s="139">
        <f>IF(N300="základní",J300,0)</f>
        <v>0</v>
      </c>
      <c r="BF300" s="139">
        <f>IF(N300="snížená",J300,0)</f>
        <v>0</v>
      </c>
      <c r="BG300" s="139">
        <f>IF(N300="zákl. přenesená",J300,0)</f>
        <v>0</v>
      </c>
      <c r="BH300" s="139">
        <f>IF(N300="sníž. přenesená",J300,0)</f>
        <v>0</v>
      </c>
      <c r="BI300" s="139">
        <f>IF(N300="nulová",J300,0)</f>
        <v>0</v>
      </c>
      <c r="BJ300" s="17" t="s">
        <v>80</v>
      </c>
      <c r="BK300" s="139">
        <f>ROUND(I300*H300,2)</f>
        <v>0</v>
      </c>
      <c r="BL300" s="17" t="s">
        <v>193</v>
      </c>
      <c r="BM300" s="138" t="s">
        <v>807</v>
      </c>
    </row>
    <row r="301" spans="2:65" s="12" customFormat="1">
      <c r="B301" s="144"/>
      <c r="D301" s="145" t="s">
        <v>149</v>
      </c>
      <c r="E301" s="146" t="s">
        <v>19</v>
      </c>
      <c r="F301" s="147" t="s">
        <v>803</v>
      </c>
      <c r="H301" s="146" t="s">
        <v>19</v>
      </c>
      <c r="I301" s="148"/>
      <c r="L301" s="144"/>
      <c r="M301" s="149"/>
      <c r="T301" s="150"/>
      <c r="AT301" s="146" t="s">
        <v>149</v>
      </c>
      <c r="AU301" s="146" t="s">
        <v>82</v>
      </c>
      <c r="AV301" s="12" t="s">
        <v>80</v>
      </c>
      <c r="AW301" s="12" t="s">
        <v>33</v>
      </c>
      <c r="AX301" s="12" t="s">
        <v>72</v>
      </c>
      <c r="AY301" s="146" t="s">
        <v>135</v>
      </c>
    </row>
    <row r="302" spans="2:65" s="12" customFormat="1">
      <c r="B302" s="144"/>
      <c r="D302" s="145" t="s">
        <v>149</v>
      </c>
      <c r="E302" s="146" t="s">
        <v>19</v>
      </c>
      <c r="F302" s="147" t="s">
        <v>503</v>
      </c>
      <c r="H302" s="146" t="s">
        <v>19</v>
      </c>
      <c r="I302" s="148"/>
      <c r="L302" s="144"/>
      <c r="M302" s="149"/>
      <c r="T302" s="150"/>
      <c r="AT302" s="146" t="s">
        <v>149</v>
      </c>
      <c r="AU302" s="146" t="s">
        <v>82</v>
      </c>
      <c r="AV302" s="12" t="s">
        <v>80</v>
      </c>
      <c r="AW302" s="12" t="s">
        <v>33</v>
      </c>
      <c r="AX302" s="12" t="s">
        <v>72</v>
      </c>
      <c r="AY302" s="146" t="s">
        <v>135</v>
      </c>
    </row>
    <row r="303" spans="2:65" s="12" customFormat="1">
      <c r="B303" s="144"/>
      <c r="D303" s="145" t="s">
        <v>149</v>
      </c>
      <c r="E303" s="146" t="s">
        <v>19</v>
      </c>
      <c r="F303" s="147" t="s">
        <v>804</v>
      </c>
      <c r="H303" s="146" t="s">
        <v>19</v>
      </c>
      <c r="I303" s="148"/>
      <c r="L303" s="144"/>
      <c r="M303" s="149"/>
      <c r="T303" s="150"/>
      <c r="AT303" s="146" t="s">
        <v>149</v>
      </c>
      <c r="AU303" s="146" t="s">
        <v>82</v>
      </c>
      <c r="AV303" s="12" t="s">
        <v>80</v>
      </c>
      <c r="AW303" s="12" t="s">
        <v>33</v>
      </c>
      <c r="AX303" s="12" t="s">
        <v>72</v>
      </c>
      <c r="AY303" s="146" t="s">
        <v>135</v>
      </c>
    </row>
    <row r="304" spans="2:65" s="13" customFormat="1">
      <c r="B304" s="151"/>
      <c r="D304" s="145" t="s">
        <v>149</v>
      </c>
      <c r="E304" s="152" t="s">
        <v>19</v>
      </c>
      <c r="F304" s="153" t="s">
        <v>808</v>
      </c>
      <c r="H304" s="154">
        <v>150</v>
      </c>
      <c r="I304" s="155"/>
      <c r="L304" s="151"/>
      <c r="M304" s="156"/>
      <c r="T304" s="157"/>
      <c r="AT304" s="152" t="s">
        <v>149</v>
      </c>
      <c r="AU304" s="152" t="s">
        <v>82</v>
      </c>
      <c r="AV304" s="13" t="s">
        <v>82</v>
      </c>
      <c r="AW304" s="13" t="s">
        <v>33</v>
      </c>
      <c r="AX304" s="13" t="s">
        <v>72</v>
      </c>
      <c r="AY304" s="152" t="s">
        <v>135</v>
      </c>
    </row>
    <row r="305" spans="2:65" s="14" customFormat="1">
      <c r="B305" s="158"/>
      <c r="D305" s="145" t="s">
        <v>149</v>
      </c>
      <c r="E305" s="159" t="s">
        <v>19</v>
      </c>
      <c r="F305" s="160" t="s">
        <v>154</v>
      </c>
      <c r="H305" s="161">
        <v>150</v>
      </c>
      <c r="I305" s="162"/>
      <c r="L305" s="158"/>
      <c r="M305" s="163"/>
      <c r="T305" s="164"/>
      <c r="AT305" s="159" t="s">
        <v>149</v>
      </c>
      <c r="AU305" s="159" t="s">
        <v>82</v>
      </c>
      <c r="AV305" s="14" t="s">
        <v>143</v>
      </c>
      <c r="AW305" s="14" t="s">
        <v>33</v>
      </c>
      <c r="AX305" s="14" t="s">
        <v>80</v>
      </c>
      <c r="AY305" s="159" t="s">
        <v>135</v>
      </c>
    </row>
    <row r="306" spans="2:65" s="1" customFormat="1" ht="24.15" customHeight="1">
      <c r="B306" s="32"/>
      <c r="C306" s="127" t="s">
        <v>809</v>
      </c>
      <c r="D306" s="127" t="s">
        <v>138</v>
      </c>
      <c r="E306" s="128" t="s">
        <v>810</v>
      </c>
      <c r="F306" s="129" t="s">
        <v>811</v>
      </c>
      <c r="G306" s="130" t="s">
        <v>158</v>
      </c>
      <c r="H306" s="131">
        <v>67</v>
      </c>
      <c r="I306" s="132"/>
      <c r="J306" s="133">
        <f>ROUND(I306*H306,2)</f>
        <v>0</v>
      </c>
      <c r="K306" s="129" t="s">
        <v>448</v>
      </c>
      <c r="L306" s="32"/>
      <c r="M306" s="134" t="s">
        <v>19</v>
      </c>
      <c r="N306" s="135" t="s">
        <v>43</v>
      </c>
      <c r="P306" s="136">
        <f>O306*H306</f>
        <v>0</v>
      </c>
      <c r="Q306" s="136">
        <v>0</v>
      </c>
      <c r="R306" s="136">
        <f>Q306*H306</f>
        <v>0</v>
      </c>
      <c r="S306" s="136">
        <v>0</v>
      </c>
      <c r="T306" s="137">
        <f>S306*H306</f>
        <v>0</v>
      </c>
      <c r="AR306" s="138" t="s">
        <v>193</v>
      </c>
      <c r="AT306" s="138" t="s">
        <v>138</v>
      </c>
      <c r="AU306" s="138" t="s">
        <v>82</v>
      </c>
      <c r="AY306" s="17" t="s">
        <v>135</v>
      </c>
      <c r="BE306" s="139">
        <f>IF(N306="základní",J306,0)</f>
        <v>0</v>
      </c>
      <c r="BF306" s="139">
        <f>IF(N306="snížená",J306,0)</f>
        <v>0</v>
      </c>
      <c r="BG306" s="139">
        <f>IF(N306="zákl. přenesená",J306,0)</f>
        <v>0</v>
      </c>
      <c r="BH306" s="139">
        <f>IF(N306="sníž. přenesená",J306,0)</f>
        <v>0</v>
      </c>
      <c r="BI306" s="139">
        <f>IF(N306="nulová",J306,0)</f>
        <v>0</v>
      </c>
      <c r="BJ306" s="17" t="s">
        <v>80</v>
      </c>
      <c r="BK306" s="139">
        <f>ROUND(I306*H306,2)</f>
        <v>0</v>
      </c>
      <c r="BL306" s="17" t="s">
        <v>193</v>
      </c>
      <c r="BM306" s="138" t="s">
        <v>812</v>
      </c>
    </row>
    <row r="307" spans="2:65" s="12" customFormat="1">
      <c r="B307" s="144"/>
      <c r="D307" s="145" t="s">
        <v>149</v>
      </c>
      <c r="E307" s="146" t="s">
        <v>19</v>
      </c>
      <c r="F307" s="147" t="s">
        <v>803</v>
      </c>
      <c r="H307" s="146" t="s">
        <v>19</v>
      </c>
      <c r="I307" s="148"/>
      <c r="L307" s="144"/>
      <c r="M307" s="149"/>
      <c r="T307" s="150"/>
      <c r="AT307" s="146" t="s">
        <v>149</v>
      </c>
      <c r="AU307" s="146" t="s">
        <v>82</v>
      </c>
      <c r="AV307" s="12" t="s">
        <v>80</v>
      </c>
      <c r="AW307" s="12" t="s">
        <v>33</v>
      </c>
      <c r="AX307" s="12" t="s">
        <v>72</v>
      </c>
      <c r="AY307" s="146" t="s">
        <v>135</v>
      </c>
    </row>
    <row r="308" spans="2:65" s="12" customFormat="1">
      <c r="B308" s="144"/>
      <c r="D308" s="145" t="s">
        <v>149</v>
      </c>
      <c r="E308" s="146" t="s">
        <v>19</v>
      </c>
      <c r="F308" s="147" t="s">
        <v>503</v>
      </c>
      <c r="H308" s="146" t="s">
        <v>19</v>
      </c>
      <c r="I308" s="148"/>
      <c r="L308" s="144"/>
      <c r="M308" s="149"/>
      <c r="T308" s="150"/>
      <c r="AT308" s="146" t="s">
        <v>149</v>
      </c>
      <c r="AU308" s="146" t="s">
        <v>82</v>
      </c>
      <c r="AV308" s="12" t="s">
        <v>80</v>
      </c>
      <c r="AW308" s="12" t="s">
        <v>33</v>
      </c>
      <c r="AX308" s="12" t="s">
        <v>72</v>
      </c>
      <c r="AY308" s="146" t="s">
        <v>135</v>
      </c>
    </row>
    <row r="309" spans="2:65" s="12" customFormat="1">
      <c r="B309" s="144"/>
      <c r="D309" s="145" t="s">
        <v>149</v>
      </c>
      <c r="E309" s="146" t="s">
        <v>19</v>
      </c>
      <c r="F309" s="147" t="s">
        <v>804</v>
      </c>
      <c r="H309" s="146" t="s">
        <v>19</v>
      </c>
      <c r="I309" s="148"/>
      <c r="L309" s="144"/>
      <c r="M309" s="149"/>
      <c r="T309" s="150"/>
      <c r="AT309" s="146" t="s">
        <v>149</v>
      </c>
      <c r="AU309" s="146" t="s">
        <v>82</v>
      </c>
      <c r="AV309" s="12" t="s">
        <v>80</v>
      </c>
      <c r="AW309" s="12" t="s">
        <v>33</v>
      </c>
      <c r="AX309" s="12" t="s">
        <v>72</v>
      </c>
      <c r="AY309" s="146" t="s">
        <v>135</v>
      </c>
    </row>
    <row r="310" spans="2:65" s="13" customFormat="1">
      <c r="B310" s="151"/>
      <c r="D310" s="145" t="s">
        <v>149</v>
      </c>
      <c r="E310" s="152" t="s">
        <v>19</v>
      </c>
      <c r="F310" s="153" t="s">
        <v>813</v>
      </c>
      <c r="H310" s="154">
        <v>67</v>
      </c>
      <c r="I310" s="155"/>
      <c r="L310" s="151"/>
      <c r="M310" s="156"/>
      <c r="T310" s="157"/>
      <c r="AT310" s="152" t="s">
        <v>149</v>
      </c>
      <c r="AU310" s="152" t="s">
        <v>82</v>
      </c>
      <c r="AV310" s="13" t="s">
        <v>82</v>
      </c>
      <c r="AW310" s="13" t="s">
        <v>33</v>
      </c>
      <c r="AX310" s="13" t="s">
        <v>72</v>
      </c>
      <c r="AY310" s="152" t="s">
        <v>135</v>
      </c>
    </row>
    <row r="311" spans="2:65" s="14" customFormat="1">
      <c r="B311" s="158"/>
      <c r="D311" s="145" t="s">
        <v>149</v>
      </c>
      <c r="E311" s="159" t="s">
        <v>19</v>
      </c>
      <c r="F311" s="160" t="s">
        <v>154</v>
      </c>
      <c r="H311" s="161">
        <v>67</v>
      </c>
      <c r="I311" s="162"/>
      <c r="L311" s="158"/>
      <c r="M311" s="163"/>
      <c r="T311" s="164"/>
      <c r="AT311" s="159" t="s">
        <v>149</v>
      </c>
      <c r="AU311" s="159" t="s">
        <v>82</v>
      </c>
      <c r="AV311" s="14" t="s">
        <v>143</v>
      </c>
      <c r="AW311" s="14" t="s">
        <v>33</v>
      </c>
      <c r="AX311" s="14" t="s">
        <v>80</v>
      </c>
      <c r="AY311" s="159" t="s">
        <v>135</v>
      </c>
    </row>
    <row r="312" spans="2:65" s="1" customFormat="1" ht="24.15" customHeight="1">
      <c r="B312" s="32"/>
      <c r="C312" s="127" t="s">
        <v>338</v>
      </c>
      <c r="D312" s="127" t="s">
        <v>138</v>
      </c>
      <c r="E312" s="128" t="s">
        <v>814</v>
      </c>
      <c r="F312" s="129" t="s">
        <v>815</v>
      </c>
      <c r="G312" s="130" t="s">
        <v>158</v>
      </c>
      <c r="H312" s="131">
        <v>20</v>
      </c>
      <c r="I312" s="132"/>
      <c r="J312" s="133">
        <f>ROUND(I312*H312,2)</f>
        <v>0</v>
      </c>
      <c r="K312" s="129" t="s">
        <v>448</v>
      </c>
      <c r="L312" s="32"/>
      <c r="M312" s="134" t="s">
        <v>19</v>
      </c>
      <c r="N312" s="135" t="s">
        <v>43</v>
      </c>
      <c r="P312" s="136">
        <f>O312*H312</f>
        <v>0</v>
      </c>
      <c r="Q312" s="136">
        <v>0</v>
      </c>
      <c r="R312" s="136">
        <f>Q312*H312</f>
        <v>0</v>
      </c>
      <c r="S312" s="136">
        <v>0</v>
      </c>
      <c r="T312" s="137">
        <f>S312*H312</f>
        <v>0</v>
      </c>
      <c r="AR312" s="138" t="s">
        <v>193</v>
      </c>
      <c r="AT312" s="138" t="s">
        <v>138</v>
      </c>
      <c r="AU312" s="138" t="s">
        <v>82</v>
      </c>
      <c r="AY312" s="17" t="s">
        <v>135</v>
      </c>
      <c r="BE312" s="139">
        <f>IF(N312="základní",J312,0)</f>
        <v>0</v>
      </c>
      <c r="BF312" s="139">
        <f>IF(N312="snížená",J312,0)</f>
        <v>0</v>
      </c>
      <c r="BG312" s="139">
        <f>IF(N312="zákl. přenesená",J312,0)</f>
        <v>0</v>
      </c>
      <c r="BH312" s="139">
        <f>IF(N312="sníž. přenesená",J312,0)</f>
        <v>0</v>
      </c>
      <c r="BI312" s="139">
        <f>IF(N312="nulová",J312,0)</f>
        <v>0</v>
      </c>
      <c r="BJ312" s="17" t="s">
        <v>80</v>
      </c>
      <c r="BK312" s="139">
        <f>ROUND(I312*H312,2)</f>
        <v>0</v>
      </c>
      <c r="BL312" s="17" t="s">
        <v>193</v>
      </c>
      <c r="BM312" s="138" t="s">
        <v>816</v>
      </c>
    </row>
    <row r="313" spans="2:65" s="12" customFormat="1">
      <c r="B313" s="144"/>
      <c r="D313" s="145" t="s">
        <v>149</v>
      </c>
      <c r="E313" s="146" t="s">
        <v>19</v>
      </c>
      <c r="F313" s="147" t="s">
        <v>803</v>
      </c>
      <c r="H313" s="146" t="s">
        <v>19</v>
      </c>
      <c r="I313" s="148"/>
      <c r="L313" s="144"/>
      <c r="M313" s="149"/>
      <c r="T313" s="150"/>
      <c r="AT313" s="146" t="s">
        <v>149</v>
      </c>
      <c r="AU313" s="146" t="s">
        <v>82</v>
      </c>
      <c r="AV313" s="12" t="s">
        <v>80</v>
      </c>
      <c r="AW313" s="12" t="s">
        <v>33</v>
      </c>
      <c r="AX313" s="12" t="s">
        <v>72</v>
      </c>
      <c r="AY313" s="146" t="s">
        <v>135</v>
      </c>
    </row>
    <row r="314" spans="2:65" s="12" customFormat="1">
      <c r="B314" s="144"/>
      <c r="D314" s="145" t="s">
        <v>149</v>
      </c>
      <c r="E314" s="146" t="s">
        <v>19</v>
      </c>
      <c r="F314" s="147" t="s">
        <v>503</v>
      </c>
      <c r="H314" s="146" t="s">
        <v>19</v>
      </c>
      <c r="I314" s="148"/>
      <c r="L314" s="144"/>
      <c r="M314" s="149"/>
      <c r="T314" s="150"/>
      <c r="AT314" s="146" t="s">
        <v>149</v>
      </c>
      <c r="AU314" s="146" t="s">
        <v>82</v>
      </c>
      <c r="AV314" s="12" t="s">
        <v>80</v>
      </c>
      <c r="AW314" s="12" t="s">
        <v>33</v>
      </c>
      <c r="AX314" s="12" t="s">
        <v>72</v>
      </c>
      <c r="AY314" s="146" t="s">
        <v>135</v>
      </c>
    </row>
    <row r="315" spans="2:65" s="12" customFormat="1">
      <c r="B315" s="144"/>
      <c r="D315" s="145" t="s">
        <v>149</v>
      </c>
      <c r="E315" s="146" t="s">
        <v>19</v>
      </c>
      <c r="F315" s="147" t="s">
        <v>804</v>
      </c>
      <c r="H315" s="146" t="s">
        <v>19</v>
      </c>
      <c r="I315" s="148"/>
      <c r="L315" s="144"/>
      <c r="M315" s="149"/>
      <c r="T315" s="150"/>
      <c r="AT315" s="146" t="s">
        <v>149</v>
      </c>
      <c r="AU315" s="146" t="s">
        <v>82</v>
      </c>
      <c r="AV315" s="12" t="s">
        <v>80</v>
      </c>
      <c r="AW315" s="12" t="s">
        <v>33</v>
      </c>
      <c r="AX315" s="12" t="s">
        <v>72</v>
      </c>
      <c r="AY315" s="146" t="s">
        <v>135</v>
      </c>
    </row>
    <row r="316" spans="2:65" s="13" customFormat="1">
      <c r="B316" s="151"/>
      <c r="D316" s="145" t="s">
        <v>149</v>
      </c>
      <c r="E316" s="152" t="s">
        <v>19</v>
      </c>
      <c r="F316" s="153" t="s">
        <v>540</v>
      </c>
      <c r="H316" s="154">
        <v>20</v>
      </c>
      <c r="I316" s="155"/>
      <c r="L316" s="151"/>
      <c r="M316" s="156"/>
      <c r="T316" s="157"/>
      <c r="AT316" s="152" t="s">
        <v>149</v>
      </c>
      <c r="AU316" s="152" t="s">
        <v>82</v>
      </c>
      <c r="AV316" s="13" t="s">
        <v>82</v>
      </c>
      <c r="AW316" s="13" t="s">
        <v>33</v>
      </c>
      <c r="AX316" s="13" t="s">
        <v>72</v>
      </c>
      <c r="AY316" s="152" t="s">
        <v>135</v>
      </c>
    </row>
    <row r="317" spans="2:65" s="14" customFormat="1">
      <c r="B317" s="158"/>
      <c r="D317" s="145" t="s">
        <v>149</v>
      </c>
      <c r="E317" s="159" t="s">
        <v>19</v>
      </c>
      <c r="F317" s="160" t="s">
        <v>154</v>
      </c>
      <c r="H317" s="161">
        <v>20</v>
      </c>
      <c r="I317" s="162"/>
      <c r="L317" s="158"/>
      <c r="M317" s="163"/>
      <c r="T317" s="164"/>
      <c r="AT317" s="159" t="s">
        <v>149</v>
      </c>
      <c r="AU317" s="159" t="s">
        <v>82</v>
      </c>
      <c r="AV317" s="14" t="s">
        <v>143</v>
      </c>
      <c r="AW317" s="14" t="s">
        <v>33</v>
      </c>
      <c r="AX317" s="14" t="s">
        <v>80</v>
      </c>
      <c r="AY317" s="159" t="s">
        <v>135</v>
      </c>
    </row>
    <row r="318" spans="2:65" s="1" customFormat="1" ht="24.15" customHeight="1">
      <c r="B318" s="32"/>
      <c r="C318" s="127" t="s">
        <v>817</v>
      </c>
      <c r="D318" s="127" t="s">
        <v>138</v>
      </c>
      <c r="E318" s="128" t="s">
        <v>818</v>
      </c>
      <c r="F318" s="129" t="s">
        <v>819</v>
      </c>
      <c r="G318" s="130" t="s">
        <v>158</v>
      </c>
      <c r="H318" s="131">
        <v>27</v>
      </c>
      <c r="I318" s="132"/>
      <c r="J318" s="133">
        <f>ROUND(I318*H318,2)</f>
        <v>0</v>
      </c>
      <c r="K318" s="129" t="s">
        <v>448</v>
      </c>
      <c r="L318" s="32"/>
      <c r="M318" s="134" t="s">
        <v>19</v>
      </c>
      <c r="N318" s="135" t="s">
        <v>43</v>
      </c>
      <c r="P318" s="136">
        <f>O318*H318</f>
        <v>0</v>
      </c>
      <c r="Q318" s="136">
        <v>0</v>
      </c>
      <c r="R318" s="136">
        <f>Q318*H318</f>
        <v>0</v>
      </c>
      <c r="S318" s="136">
        <v>0</v>
      </c>
      <c r="T318" s="137">
        <f>S318*H318</f>
        <v>0</v>
      </c>
      <c r="AR318" s="138" t="s">
        <v>193</v>
      </c>
      <c r="AT318" s="138" t="s">
        <v>138</v>
      </c>
      <c r="AU318" s="138" t="s">
        <v>82</v>
      </c>
      <c r="AY318" s="17" t="s">
        <v>135</v>
      </c>
      <c r="BE318" s="139">
        <f>IF(N318="základní",J318,0)</f>
        <v>0</v>
      </c>
      <c r="BF318" s="139">
        <f>IF(N318="snížená",J318,0)</f>
        <v>0</v>
      </c>
      <c r="BG318" s="139">
        <f>IF(N318="zákl. přenesená",J318,0)</f>
        <v>0</v>
      </c>
      <c r="BH318" s="139">
        <f>IF(N318="sníž. přenesená",J318,0)</f>
        <v>0</v>
      </c>
      <c r="BI318" s="139">
        <f>IF(N318="nulová",J318,0)</f>
        <v>0</v>
      </c>
      <c r="BJ318" s="17" t="s">
        <v>80</v>
      </c>
      <c r="BK318" s="139">
        <f>ROUND(I318*H318,2)</f>
        <v>0</v>
      </c>
      <c r="BL318" s="17" t="s">
        <v>193</v>
      </c>
      <c r="BM318" s="138" t="s">
        <v>820</v>
      </c>
    </row>
    <row r="319" spans="2:65" s="12" customFormat="1">
      <c r="B319" s="144"/>
      <c r="D319" s="145" t="s">
        <v>149</v>
      </c>
      <c r="E319" s="146" t="s">
        <v>19</v>
      </c>
      <c r="F319" s="147" t="s">
        <v>803</v>
      </c>
      <c r="H319" s="146" t="s">
        <v>19</v>
      </c>
      <c r="I319" s="148"/>
      <c r="L319" s="144"/>
      <c r="M319" s="149"/>
      <c r="T319" s="150"/>
      <c r="AT319" s="146" t="s">
        <v>149</v>
      </c>
      <c r="AU319" s="146" t="s">
        <v>82</v>
      </c>
      <c r="AV319" s="12" t="s">
        <v>80</v>
      </c>
      <c r="AW319" s="12" t="s">
        <v>33</v>
      </c>
      <c r="AX319" s="12" t="s">
        <v>72</v>
      </c>
      <c r="AY319" s="146" t="s">
        <v>135</v>
      </c>
    </row>
    <row r="320" spans="2:65" s="12" customFormat="1">
      <c r="B320" s="144"/>
      <c r="D320" s="145" t="s">
        <v>149</v>
      </c>
      <c r="E320" s="146" t="s">
        <v>19</v>
      </c>
      <c r="F320" s="147" t="s">
        <v>503</v>
      </c>
      <c r="H320" s="146" t="s">
        <v>19</v>
      </c>
      <c r="I320" s="148"/>
      <c r="L320" s="144"/>
      <c r="M320" s="149"/>
      <c r="T320" s="150"/>
      <c r="AT320" s="146" t="s">
        <v>149</v>
      </c>
      <c r="AU320" s="146" t="s">
        <v>82</v>
      </c>
      <c r="AV320" s="12" t="s">
        <v>80</v>
      </c>
      <c r="AW320" s="12" t="s">
        <v>33</v>
      </c>
      <c r="AX320" s="12" t="s">
        <v>72</v>
      </c>
      <c r="AY320" s="146" t="s">
        <v>135</v>
      </c>
    </row>
    <row r="321" spans="2:65" s="12" customFormat="1">
      <c r="B321" s="144"/>
      <c r="D321" s="145" t="s">
        <v>149</v>
      </c>
      <c r="E321" s="146" t="s">
        <v>19</v>
      </c>
      <c r="F321" s="147" t="s">
        <v>804</v>
      </c>
      <c r="H321" s="146" t="s">
        <v>19</v>
      </c>
      <c r="I321" s="148"/>
      <c r="L321" s="144"/>
      <c r="M321" s="149"/>
      <c r="T321" s="150"/>
      <c r="AT321" s="146" t="s">
        <v>149</v>
      </c>
      <c r="AU321" s="146" t="s">
        <v>82</v>
      </c>
      <c r="AV321" s="12" t="s">
        <v>80</v>
      </c>
      <c r="AW321" s="12" t="s">
        <v>33</v>
      </c>
      <c r="AX321" s="12" t="s">
        <v>72</v>
      </c>
      <c r="AY321" s="146" t="s">
        <v>135</v>
      </c>
    </row>
    <row r="322" spans="2:65" s="13" customFormat="1">
      <c r="B322" s="151"/>
      <c r="D322" s="145" t="s">
        <v>149</v>
      </c>
      <c r="E322" s="152" t="s">
        <v>19</v>
      </c>
      <c r="F322" s="153" t="s">
        <v>821</v>
      </c>
      <c r="H322" s="154">
        <v>27</v>
      </c>
      <c r="I322" s="155"/>
      <c r="L322" s="151"/>
      <c r="M322" s="156"/>
      <c r="T322" s="157"/>
      <c r="AT322" s="152" t="s">
        <v>149</v>
      </c>
      <c r="AU322" s="152" t="s">
        <v>82</v>
      </c>
      <c r="AV322" s="13" t="s">
        <v>82</v>
      </c>
      <c r="AW322" s="13" t="s">
        <v>33</v>
      </c>
      <c r="AX322" s="13" t="s">
        <v>72</v>
      </c>
      <c r="AY322" s="152" t="s">
        <v>135</v>
      </c>
    </row>
    <row r="323" spans="2:65" s="14" customFormat="1">
      <c r="B323" s="158"/>
      <c r="D323" s="145" t="s">
        <v>149</v>
      </c>
      <c r="E323" s="159" t="s">
        <v>19</v>
      </c>
      <c r="F323" s="160" t="s">
        <v>154</v>
      </c>
      <c r="H323" s="161">
        <v>27</v>
      </c>
      <c r="I323" s="162"/>
      <c r="L323" s="158"/>
      <c r="M323" s="163"/>
      <c r="T323" s="164"/>
      <c r="AT323" s="159" t="s">
        <v>149</v>
      </c>
      <c r="AU323" s="159" t="s">
        <v>82</v>
      </c>
      <c r="AV323" s="14" t="s">
        <v>143</v>
      </c>
      <c r="AW323" s="14" t="s">
        <v>33</v>
      </c>
      <c r="AX323" s="14" t="s">
        <v>80</v>
      </c>
      <c r="AY323" s="159" t="s">
        <v>135</v>
      </c>
    </row>
    <row r="324" spans="2:65" s="1" customFormat="1" ht="24.15" customHeight="1">
      <c r="B324" s="32"/>
      <c r="C324" s="127" t="s">
        <v>343</v>
      </c>
      <c r="D324" s="127" t="s">
        <v>138</v>
      </c>
      <c r="E324" s="128" t="s">
        <v>822</v>
      </c>
      <c r="F324" s="129" t="s">
        <v>823</v>
      </c>
      <c r="G324" s="130" t="s">
        <v>158</v>
      </c>
      <c r="H324" s="131">
        <v>18</v>
      </c>
      <c r="I324" s="132"/>
      <c r="J324" s="133">
        <f>ROUND(I324*H324,2)</f>
        <v>0</v>
      </c>
      <c r="K324" s="129" t="s">
        <v>448</v>
      </c>
      <c r="L324" s="32"/>
      <c r="M324" s="134" t="s">
        <v>19</v>
      </c>
      <c r="N324" s="135" t="s">
        <v>43</v>
      </c>
      <c r="P324" s="136">
        <f>O324*H324</f>
        <v>0</v>
      </c>
      <c r="Q324" s="136">
        <v>0</v>
      </c>
      <c r="R324" s="136">
        <f>Q324*H324</f>
        <v>0</v>
      </c>
      <c r="S324" s="136">
        <v>0</v>
      </c>
      <c r="T324" s="137">
        <f>S324*H324</f>
        <v>0</v>
      </c>
      <c r="AR324" s="138" t="s">
        <v>193</v>
      </c>
      <c r="AT324" s="138" t="s">
        <v>138</v>
      </c>
      <c r="AU324" s="138" t="s">
        <v>82</v>
      </c>
      <c r="AY324" s="17" t="s">
        <v>135</v>
      </c>
      <c r="BE324" s="139">
        <f>IF(N324="základní",J324,0)</f>
        <v>0</v>
      </c>
      <c r="BF324" s="139">
        <f>IF(N324="snížená",J324,0)</f>
        <v>0</v>
      </c>
      <c r="BG324" s="139">
        <f>IF(N324="zákl. přenesená",J324,0)</f>
        <v>0</v>
      </c>
      <c r="BH324" s="139">
        <f>IF(N324="sníž. přenesená",J324,0)</f>
        <v>0</v>
      </c>
      <c r="BI324" s="139">
        <f>IF(N324="nulová",J324,0)</f>
        <v>0</v>
      </c>
      <c r="BJ324" s="17" t="s">
        <v>80</v>
      </c>
      <c r="BK324" s="139">
        <f>ROUND(I324*H324,2)</f>
        <v>0</v>
      </c>
      <c r="BL324" s="17" t="s">
        <v>193</v>
      </c>
      <c r="BM324" s="138" t="s">
        <v>824</v>
      </c>
    </row>
    <row r="325" spans="2:65" s="12" customFormat="1">
      <c r="B325" s="144"/>
      <c r="D325" s="145" t="s">
        <v>149</v>
      </c>
      <c r="E325" s="146" t="s">
        <v>19</v>
      </c>
      <c r="F325" s="147" t="s">
        <v>803</v>
      </c>
      <c r="H325" s="146" t="s">
        <v>19</v>
      </c>
      <c r="I325" s="148"/>
      <c r="L325" s="144"/>
      <c r="M325" s="149"/>
      <c r="T325" s="150"/>
      <c r="AT325" s="146" t="s">
        <v>149</v>
      </c>
      <c r="AU325" s="146" t="s">
        <v>82</v>
      </c>
      <c r="AV325" s="12" t="s">
        <v>80</v>
      </c>
      <c r="AW325" s="12" t="s">
        <v>33</v>
      </c>
      <c r="AX325" s="12" t="s">
        <v>72</v>
      </c>
      <c r="AY325" s="146" t="s">
        <v>135</v>
      </c>
    </row>
    <row r="326" spans="2:65" s="12" customFormat="1">
      <c r="B326" s="144"/>
      <c r="D326" s="145" t="s">
        <v>149</v>
      </c>
      <c r="E326" s="146" t="s">
        <v>19</v>
      </c>
      <c r="F326" s="147" t="s">
        <v>503</v>
      </c>
      <c r="H326" s="146" t="s">
        <v>19</v>
      </c>
      <c r="I326" s="148"/>
      <c r="L326" s="144"/>
      <c r="M326" s="149"/>
      <c r="T326" s="150"/>
      <c r="AT326" s="146" t="s">
        <v>149</v>
      </c>
      <c r="AU326" s="146" t="s">
        <v>82</v>
      </c>
      <c r="AV326" s="12" t="s">
        <v>80</v>
      </c>
      <c r="AW326" s="12" t="s">
        <v>33</v>
      </c>
      <c r="AX326" s="12" t="s">
        <v>72</v>
      </c>
      <c r="AY326" s="146" t="s">
        <v>135</v>
      </c>
    </row>
    <row r="327" spans="2:65" s="12" customFormat="1">
      <c r="B327" s="144"/>
      <c r="D327" s="145" t="s">
        <v>149</v>
      </c>
      <c r="E327" s="146" t="s">
        <v>19</v>
      </c>
      <c r="F327" s="147" t="s">
        <v>804</v>
      </c>
      <c r="H327" s="146" t="s">
        <v>19</v>
      </c>
      <c r="I327" s="148"/>
      <c r="L327" s="144"/>
      <c r="M327" s="149"/>
      <c r="T327" s="150"/>
      <c r="AT327" s="146" t="s">
        <v>149</v>
      </c>
      <c r="AU327" s="146" t="s">
        <v>82</v>
      </c>
      <c r="AV327" s="12" t="s">
        <v>80</v>
      </c>
      <c r="AW327" s="12" t="s">
        <v>33</v>
      </c>
      <c r="AX327" s="12" t="s">
        <v>72</v>
      </c>
      <c r="AY327" s="146" t="s">
        <v>135</v>
      </c>
    </row>
    <row r="328" spans="2:65" s="13" customFormat="1">
      <c r="B328" s="151"/>
      <c r="D328" s="145" t="s">
        <v>149</v>
      </c>
      <c r="E328" s="152" t="s">
        <v>19</v>
      </c>
      <c r="F328" s="153" t="s">
        <v>825</v>
      </c>
      <c r="H328" s="154">
        <v>18</v>
      </c>
      <c r="I328" s="155"/>
      <c r="L328" s="151"/>
      <c r="M328" s="156"/>
      <c r="T328" s="157"/>
      <c r="AT328" s="152" t="s">
        <v>149</v>
      </c>
      <c r="AU328" s="152" t="s">
        <v>82</v>
      </c>
      <c r="AV328" s="13" t="s">
        <v>82</v>
      </c>
      <c r="AW328" s="13" t="s">
        <v>33</v>
      </c>
      <c r="AX328" s="13" t="s">
        <v>72</v>
      </c>
      <c r="AY328" s="152" t="s">
        <v>135</v>
      </c>
    </row>
    <row r="329" spans="2:65" s="14" customFormat="1">
      <c r="B329" s="158"/>
      <c r="D329" s="145" t="s">
        <v>149</v>
      </c>
      <c r="E329" s="159" t="s">
        <v>19</v>
      </c>
      <c r="F329" s="160" t="s">
        <v>154</v>
      </c>
      <c r="H329" s="161">
        <v>18</v>
      </c>
      <c r="I329" s="162"/>
      <c r="L329" s="158"/>
      <c r="M329" s="163"/>
      <c r="T329" s="164"/>
      <c r="AT329" s="159" t="s">
        <v>149</v>
      </c>
      <c r="AU329" s="159" t="s">
        <v>82</v>
      </c>
      <c r="AV329" s="14" t="s">
        <v>143</v>
      </c>
      <c r="AW329" s="14" t="s">
        <v>33</v>
      </c>
      <c r="AX329" s="14" t="s">
        <v>80</v>
      </c>
      <c r="AY329" s="159" t="s">
        <v>135</v>
      </c>
    </row>
    <row r="330" spans="2:65" s="1" customFormat="1" ht="21.75" customHeight="1">
      <c r="B330" s="32"/>
      <c r="C330" s="127" t="s">
        <v>826</v>
      </c>
      <c r="D330" s="127" t="s">
        <v>138</v>
      </c>
      <c r="E330" s="128" t="s">
        <v>827</v>
      </c>
      <c r="F330" s="129" t="s">
        <v>828</v>
      </c>
      <c r="G330" s="130" t="s">
        <v>158</v>
      </c>
      <c r="H330" s="131">
        <v>80</v>
      </c>
      <c r="I330" s="132"/>
      <c r="J330" s="133">
        <f>ROUND(I330*H330,2)</f>
        <v>0</v>
      </c>
      <c r="K330" s="129" t="s">
        <v>448</v>
      </c>
      <c r="L330" s="32"/>
      <c r="M330" s="134" t="s">
        <v>19</v>
      </c>
      <c r="N330" s="135" t="s">
        <v>43</v>
      </c>
      <c r="P330" s="136">
        <f>O330*H330</f>
        <v>0</v>
      </c>
      <c r="Q330" s="136">
        <v>0</v>
      </c>
      <c r="R330" s="136">
        <f>Q330*H330</f>
        <v>0</v>
      </c>
      <c r="S330" s="136">
        <v>0</v>
      </c>
      <c r="T330" s="137">
        <f>S330*H330</f>
        <v>0</v>
      </c>
      <c r="AR330" s="138" t="s">
        <v>193</v>
      </c>
      <c r="AT330" s="138" t="s">
        <v>138</v>
      </c>
      <c r="AU330" s="138" t="s">
        <v>82</v>
      </c>
      <c r="AY330" s="17" t="s">
        <v>135</v>
      </c>
      <c r="BE330" s="139">
        <f>IF(N330="základní",J330,0)</f>
        <v>0</v>
      </c>
      <c r="BF330" s="139">
        <f>IF(N330="snížená",J330,0)</f>
        <v>0</v>
      </c>
      <c r="BG330" s="139">
        <f>IF(N330="zákl. přenesená",J330,0)</f>
        <v>0</v>
      </c>
      <c r="BH330" s="139">
        <f>IF(N330="sníž. přenesená",J330,0)</f>
        <v>0</v>
      </c>
      <c r="BI330" s="139">
        <f>IF(N330="nulová",J330,0)</f>
        <v>0</v>
      </c>
      <c r="BJ330" s="17" t="s">
        <v>80</v>
      </c>
      <c r="BK330" s="139">
        <f>ROUND(I330*H330,2)</f>
        <v>0</v>
      </c>
      <c r="BL330" s="17" t="s">
        <v>193</v>
      </c>
      <c r="BM330" s="138" t="s">
        <v>829</v>
      </c>
    </row>
    <row r="331" spans="2:65" s="12" customFormat="1">
      <c r="B331" s="144"/>
      <c r="D331" s="145" t="s">
        <v>149</v>
      </c>
      <c r="E331" s="146" t="s">
        <v>19</v>
      </c>
      <c r="F331" s="147" t="s">
        <v>500</v>
      </c>
      <c r="H331" s="146" t="s">
        <v>19</v>
      </c>
      <c r="I331" s="148"/>
      <c r="L331" s="144"/>
      <c r="M331" s="149"/>
      <c r="T331" s="150"/>
      <c r="AT331" s="146" t="s">
        <v>149</v>
      </c>
      <c r="AU331" s="146" t="s">
        <v>82</v>
      </c>
      <c r="AV331" s="12" t="s">
        <v>80</v>
      </c>
      <c r="AW331" s="12" t="s">
        <v>33</v>
      </c>
      <c r="AX331" s="12" t="s">
        <v>72</v>
      </c>
      <c r="AY331" s="146" t="s">
        <v>135</v>
      </c>
    </row>
    <row r="332" spans="2:65" s="13" customFormat="1">
      <c r="B332" s="151"/>
      <c r="D332" s="145" t="s">
        <v>149</v>
      </c>
      <c r="E332" s="152" t="s">
        <v>19</v>
      </c>
      <c r="F332" s="153" t="s">
        <v>830</v>
      </c>
      <c r="H332" s="154">
        <v>80</v>
      </c>
      <c r="I332" s="155"/>
      <c r="L332" s="151"/>
      <c r="M332" s="156"/>
      <c r="T332" s="157"/>
      <c r="AT332" s="152" t="s">
        <v>149</v>
      </c>
      <c r="AU332" s="152" t="s">
        <v>82</v>
      </c>
      <c r="AV332" s="13" t="s">
        <v>82</v>
      </c>
      <c r="AW332" s="13" t="s">
        <v>33</v>
      </c>
      <c r="AX332" s="13" t="s">
        <v>72</v>
      </c>
      <c r="AY332" s="152" t="s">
        <v>135</v>
      </c>
    </row>
    <row r="333" spans="2:65" s="14" customFormat="1">
      <c r="B333" s="158"/>
      <c r="D333" s="145" t="s">
        <v>149</v>
      </c>
      <c r="E333" s="159" t="s">
        <v>19</v>
      </c>
      <c r="F333" s="160" t="s">
        <v>154</v>
      </c>
      <c r="H333" s="161">
        <v>80</v>
      </c>
      <c r="I333" s="162"/>
      <c r="L333" s="158"/>
      <c r="M333" s="163"/>
      <c r="T333" s="164"/>
      <c r="AT333" s="159" t="s">
        <v>149</v>
      </c>
      <c r="AU333" s="159" t="s">
        <v>82</v>
      </c>
      <c r="AV333" s="14" t="s">
        <v>143</v>
      </c>
      <c r="AW333" s="14" t="s">
        <v>33</v>
      </c>
      <c r="AX333" s="14" t="s">
        <v>80</v>
      </c>
      <c r="AY333" s="159" t="s">
        <v>135</v>
      </c>
    </row>
    <row r="334" spans="2:65" s="1" customFormat="1" ht="21.75" customHeight="1">
      <c r="B334" s="32"/>
      <c r="C334" s="127" t="s">
        <v>347</v>
      </c>
      <c r="D334" s="127" t="s">
        <v>138</v>
      </c>
      <c r="E334" s="128" t="s">
        <v>831</v>
      </c>
      <c r="F334" s="129" t="s">
        <v>832</v>
      </c>
      <c r="G334" s="130" t="s">
        <v>158</v>
      </c>
      <c r="H334" s="131">
        <v>93</v>
      </c>
      <c r="I334" s="132"/>
      <c r="J334" s="133">
        <f>ROUND(I334*H334,2)</f>
        <v>0</v>
      </c>
      <c r="K334" s="129" t="s">
        <v>448</v>
      </c>
      <c r="L334" s="32"/>
      <c r="M334" s="134" t="s">
        <v>19</v>
      </c>
      <c r="N334" s="135" t="s">
        <v>43</v>
      </c>
      <c r="P334" s="136">
        <f>O334*H334</f>
        <v>0</v>
      </c>
      <c r="Q334" s="136">
        <v>0</v>
      </c>
      <c r="R334" s="136">
        <f>Q334*H334</f>
        <v>0</v>
      </c>
      <c r="S334" s="136">
        <v>0</v>
      </c>
      <c r="T334" s="137">
        <f>S334*H334</f>
        <v>0</v>
      </c>
      <c r="AR334" s="138" t="s">
        <v>193</v>
      </c>
      <c r="AT334" s="138" t="s">
        <v>138</v>
      </c>
      <c r="AU334" s="138" t="s">
        <v>82</v>
      </c>
      <c r="AY334" s="17" t="s">
        <v>135</v>
      </c>
      <c r="BE334" s="139">
        <f>IF(N334="základní",J334,0)</f>
        <v>0</v>
      </c>
      <c r="BF334" s="139">
        <f>IF(N334="snížená",J334,0)</f>
        <v>0</v>
      </c>
      <c r="BG334" s="139">
        <f>IF(N334="zákl. přenesená",J334,0)</f>
        <v>0</v>
      </c>
      <c r="BH334" s="139">
        <f>IF(N334="sníž. přenesená",J334,0)</f>
        <v>0</v>
      </c>
      <c r="BI334" s="139">
        <f>IF(N334="nulová",J334,0)</f>
        <v>0</v>
      </c>
      <c r="BJ334" s="17" t="s">
        <v>80</v>
      </c>
      <c r="BK334" s="139">
        <f>ROUND(I334*H334,2)</f>
        <v>0</v>
      </c>
      <c r="BL334" s="17" t="s">
        <v>193</v>
      </c>
      <c r="BM334" s="138" t="s">
        <v>833</v>
      </c>
    </row>
    <row r="335" spans="2:65" s="12" customFormat="1">
      <c r="B335" s="144"/>
      <c r="D335" s="145" t="s">
        <v>149</v>
      </c>
      <c r="E335" s="146" t="s">
        <v>19</v>
      </c>
      <c r="F335" s="147" t="s">
        <v>500</v>
      </c>
      <c r="H335" s="146" t="s">
        <v>19</v>
      </c>
      <c r="I335" s="148"/>
      <c r="L335" s="144"/>
      <c r="M335" s="149"/>
      <c r="T335" s="150"/>
      <c r="AT335" s="146" t="s">
        <v>149</v>
      </c>
      <c r="AU335" s="146" t="s">
        <v>82</v>
      </c>
      <c r="AV335" s="12" t="s">
        <v>80</v>
      </c>
      <c r="AW335" s="12" t="s">
        <v>33</v>
      </c>
      <c r="AX335" s="12" t="s">
        <v>72</v>
      </c>
      <c r="AY335" s="146" t="s">
        <v>135</v>
      </c>
    </row>
    <row r="336" spans="2:65" s="13" customFormat="1">
      <c r="B336" s="151"/>
      <c r="D336" s="145" t="s">
        <v>149</v>
      </c>
      <c r="E336" s="152" t="s">
        <v>19</v>
      </c>
      <c r="F336" s="153" t="s">
        <v>834</v>
      </c>
      <c r="H336" s="154">
        <v>93</v>
      </c>
      <c r="I336" s="155"/>
      <c r="L336" s="151"/>
      <c r="M336" s="156"/>
      <c r="T336" s="157"/>
      <c r="AT336" s="152" t="s">
        <v>149</v>
      </c>
      <c r="AU336" s="152" t="s">
        <v>82</v>
      </c>
      <c r="AV336" s="13" t="s">
        <v>82</v>
      </c>
      <c r="AW336" s="13" t="s">
        <v>33</v>
      </c>
      <c r="AX336" s="13" t="s">
        <v>72</v>
      </c>
      <c r="AY336" s="152" t="s">
        <v>135</v>
      </c>
    </row>
    <row r="337" spans="2:65" s="14" customFormat="1">
      <c r="B337" s="158"/>
      <c r="D337" s="145" t="s">
        <v>149</v>
      </c>
      <c r="E337" s="159" t="s">
        <v>19</v>
      </c>
      <c r="F337" s="160" t="s">
        <v>154</v>
      </c>
      <c r="H337" s="161">
        <v>93</v>
      </c>
      <c r="I337" s="162"/>
      <c r="L337" s="158"/>
      <c r="M337" s="163"/>
      <c r="T337" s="164"/>
      <c r="AT337" s="159" t="s">
        <v>149</v>
      </c>
      <c r="AU337" s="159" t="s">
        <v>82</v>
      </c>
      <c r="AV337" s="14" t="s">
        <v>143</v>
      </c>
      <c r="AW337" s="14" t="s">
        <v>33</v>
      </c>
      <c r="AX337" s="14" t="s">
        <v>80</v>
      </c>
      <c r="AY337" s="159" t="s">
        <v>135</v>
      </c>
    </row>
    <row r="338" spans="2:65" s="1" customFormat="1" ht="21.75" customHeight="1">
      <c r="B338" s="32"/>
      <c r="C338" s="127" t="s">
        <v>835</v>
      </c>
      <c r="D338" s="127" t="s">
        <v>138</v>
      </c>
      <c r="E338" s="128" t="s">
        <v>836</v>
      </c>
      <c r="F338" s="129" t="s">
        <v>837</v>
      </c>
      <c r="G338" s="130" t="s">
        <v>158</v>
      </c>
      <c r="H338" s="131">
        <v>37</v>
      </c>
      <c r="I338" s="132"/>
      <c r="J338" s="133">
        <f>ROUND(I338*H338,2)</f>
        <v>0</v>
      </c>
      <c r="K338" s="129" t="s">
        <v>448</v>
      </c>
      <c r="L338" s="32"/>
      <c r="M338" s="134" t="s">
        <v>19</v>
      </c>
      <c r="N338" s="135" t="s">
        <v>43</v>
      </c>
      <c r="P338" s="136">
        <f>O338*H338</f>
        <v>0</v>
      </c>
      <c r="Q338" s="136">
        <v>0</v>
      </c>
      <c r="R338" s="136">
        <f>Q338*H338</f>
        <v>0</v>
      </c>
      <c r="S338" s="136">
        <v>0</v>
      </c>
      <c r="T338" s="137">
        <f>S338*H338</f>
        <v>0</v>
      </c>
      <c r="AR338" s="138" t="s">
        <v>193</v>
      </c>
      <c r="AT338" s="138" t="s">
        <v>138</v>
      </c>
      <c r="AU338" s="138" t="s">
        <v>82</v>
      </c>
      <c r="AY338" s="17" t="s">
        <v>135</v>
      </c>
      <c r="BE338" s="139">
        <f>IF(N338="základní",J338,0)</f>
        <v>0</v>
      </c>
      <c r="BF338" s="139">
        <f>IF(N338="snížená",J338,0)</f>
        <v>0</v>
      </c>
      <c r="BG338" s="139">
        <f>IF(N338="zákl. přenesená",J338,0)</f>
        <v>0</v>
      </c>
      <c r="BH338" s="139">
        <f>IF(N338="sníž. přenesená",J338,0)</f>
        <v>0</v>
      </c>
      <c r="BI338" s="139">
        <f>IF(N338="nulová",J338,0)</f>
        <v>0</v>
      </c>
      <c r="BJ338" s="17" t="s">
        <v>80</v>
      </c>
      <c r="BK338" s="139">
        <f>ROUND(I338*H338,2)</f>
        <v>0</v>
      </c>
      <c r="BL338" s="17" t="s">
        <v>193</v>
      </c>
      <c r="BM338" s="138" t="s">
        <v>838</v>
      </c>
    </row>
    <row r="339" spans="2:65" s="12" customFormat="1">
      <c r="B339" s="144"/>
      <c r="D339" s="145" t="s">
        <v>149</v>
      </c>
      <c r="E339" s="146" t="s">
        <v>19</v>
      </c>
      <c r="F339" s="147" t="s">
        <v>500</v>
      </c>
      <c r="H339" s="146" t="s">
        <v>19</v>
      </c>
      <c r="I339" s="148"/>
      <c r="L339" s="144"/>
      <c r="M339" s="149"/>
      <c r="T339" s="150"/>
      <c r="AT339" s="146" t="s">
        <v>149</v>
      </c>
      <c r="AU339" s="146" t="s">
        <v>82</v>
      </c>
      <c r="AV339" s="12" t="s">
        <v>80</v>
      </c>
      <c r="AW339" s="12" t="s">
        <v>33</v>
      </c>
      <c r="AX339" s="12" t="s">
        <v>72</v>
      </c>
      <c r="AY339" s="146" t="s">
        <v>135</v>
      </c>
    </row>
    <row r="340" spans="2:65" s="13" customFormat="1">
      <c r="B340" s="151"/>
      <c r="D340" s="145" t="s">
        <v>149</v>
      </c>
      <c r="E340" s="152" t="s">
        <v>19</v>
      </c>
      <c r="F340" s="153" t="s">
        <v>839</v>
      </c>
      <c r="H340" s="154">
        <v>37</v>
      </c>
      <c r="I340" s="155"/>
      <c r="L340" s="151"/>
      <c r="M340" s="156"/>
      <c r="T340" s="157"/>
      <c r="AT340" s="152" t="s">
        <v>149</v>
      </c>
      <c r="AU340" s="152" t="s">
        <v>82</v>
      </c>
      <c r="AV340" s="13" t="s">
        <v>82</v>
      </c>
      <c r="AW340" s="13" t="s">
        <v>33</v>
      </c>
      <c r="AX340" s="13" t="s">
        <v>72</v>
      </c>
      <c r="AY340" s="152" t="s">
        <v>135</v>
      </c>
    </row>
    <row r="341" spans="2:65" s="14" customFormat="1">
      <c r="B341" s="158"/>
      <c r="D341" s="145" t="s">
        <v>149</v>
      </c>
      <c r="E341" s="159" t="s">
        <v>19</v>
      </c>
      <c r="F341" s="160" t="s">
        <v>154</v>
      </c>
      <c r="H341" s="161">
        <v>37</v>
      </c>
      <c r="I341" s="162"/>
      <c r="L341" s="158"/>
      <c r="M341" s="163"/>
      <c r="T341" s="164"/>
      <c r="AT341" s="159" t="s">
        <v>149</v>
      </c>
      <c r="AU341" s="159" t="s">
        <v>82</v>
      </c>
      <c r="AV341" s="14" t="s">
        <v>143</v>
      </c>
      <c r="AW341" s="14" t="s">
        <v>33</v>
      </c>
      <c r="AX341" s="14" t="s">
        <v>80</v>
      </c>
      <c r="AY341" s="159" t="s">
        <v>135</v>
      </c>
    </row>
    <row r="342" spans="2:65" s="1" customFormat="1" ht="21.75" customHeight="1">
      <c r="B342" s="32"/>
      <c r="C342" s="127" t="s">
        <v>352</v>
      </c>
      <c r="D342" s="127" t="s">
        <v>138</v>
      </c>
      <c r="E342" s="128" t="s">
        <v>840</v>
      </c>
      <c r="F342" s="129" t="s">
        <v>841</v>
      </c>
      <c r="G342" s="130" t="s">
        <v>158</v>
      </c>
      <c r="H342" s="131">
        <v>10</v>
      </c>
      <c r="I342" s="132"/>
      <c r="J342" s="133">
        <f>ROUND(I342*H342,2)</f>
        <v>0</v>
      </c>
      <c r="K342" s="129" t="s">
        <v>448</v>
      </c>
      <c r="L342" s="32"/>
      <c r="M342" s="134" t="s">
        <v>19</v>
      </c>
      <c r="N342" s="135" t="s">
        <v>43</v>
      </c>
      <c r="P342" s="136">
        <f>O342*H342</f>
        <v>0</v>
      </c>
      <c r="Q342" s="136">
        <v>0</v>
      </c>
      <c r="R342" s="136">
        <f>Q342*H342</f>
        <v>0</v>
      </c>
      <c r="S342" s="136">
        <v>0</v>
      </c>
      <c r="T342" s="137">
        <f>S342*H342</f>
        <v>0</v>
      </c>
      <c r="AR342" s="138" t="s">
        <v>193</v>
      </c>
      <c r="AT342" s="138" t="s">
        <v>138</v>
      </c>
      <c r="AU342" s="138" t="s">
        <v>82</v>
      </c>
      <c r="AY342" s="17" t="s">
        <v>135</v>
      </c>
      <c r="BE342" s="139">
        <f>IF(N342="základní",J342,0)</f>
        <v>0</v>
      </c>
      <c r="BF342" s="139">
        <f>IF(N342="snížená",J342,0)</f>
        <v>0</v>
      </c>
      <c r="BG342" s="139">
        <f>IF(N342="zákl. přenesená",J342,0)</f>
        <v>0</v>
      </c>
      <c r="BH342" s="139">
        <f>IF(N342="sníž. přenesená",J342,0)</f>
        <v>0</v>
      </c>
      <c r="BI342" s="139">
        <f>IF(N342="nulová",J342,0)</f>
        <v>0</v>
      </c>
      <c r="BJ342" s="17" t="s">
        <v>80</v>
      </c>
      <c r="BK342" s="139">
        <f>ROUND(I342*H342,2)</f>
        <v>0</v>
      </c>
      <c r="BL342" s="17" t="s">
        <v>193</v>
      </c>
      <c r="BM342" s="138" t="s">
        <v>842</v>
      </c>
    </row>
    <row r="343" spans="2:65" s="12" customFormat="1">
      <c r="B343" s="144"/>
      <c r="D343" s="145" t="s">
        <v>149</v>
      </c>
      <c r="E343" s="146" t="s">
        <v>19</v>
      </c>
      <c r="F343" s="147" t="s">
        <v>500</v>
      </c>
      <c r="H343" s="146" t="s">
        <v>19</v>
      </c>
      <c r="I343" s="148"/>
      <c r="L343" s="144"/>
      <c r="M343" s="149"/>
      <c r="T343" s="150"/>
      <c r="AT343" s="146" t="s">
        <v>149</v>
      </c>
      <c r="AU343" s="146" t="s">
        <v>82</v>
      </c>
      <c r="AV343" s="12" t="s">
        <v>80</v>
      </c>
      <c r="AW343" s="12" t="s">
        <v>33</v>
      </c>
      <c r="AX343" s="12" t="s">
        <v>72</v>
      </c>
      <c r="AY343" s="146" t="s">
        <v>135</v>
      </c>
    </row>
    <row r="344" spans="2:65" s="13" customFormat="1">
      <c r="B344" s="151"/>
      <c r="D344" s="145" t="s">
        <v>149</v>
      </c>
      <c r="E344" s="152" t="s">
        <v>19</v>
      </c>
      <c r="F344" s="153" t="s">
        <v>843</v>
      </c>
      <c r="H344" s="154">
        <v>10</v>
      </c>
      <c r="I344" s="155"/>
      <c r="L344" s="151"/>
      <c r="M344" s="156"/>
      <c r="T344" s="157"/>
      <c r="AT344" s="152" t="s">
        <v>149</v>
      </c>
      <c r="AU344" s="152" t="s">
        <v>82</v>
      </c>
      <c r="AV344" s="13" t="s">
        <v>82</v>
      </c>
      <c r="AW344" s="13" t="s">
        <v>33</v>
      </c>
      <c r="AX344" s="13" t="s">
        <v>72</v>
      </c>
      <c r="AY344" s="152" t="s">
        <v>135</v>
      </c>
    </row>
    <row r="345" spans="2:65" s="14" customFormat="1">
      <c r="B345" s="158"/>
      <c r="D345" s="145" t="s">
        <v>149</v>
      </c>
      <c r="E345" s="159" t="s">
        <v>19</v>
      </c>
      <c r="F345" s="160" t="s">
        <v>154</v>
      </c>
      <c r="H345" s="161">
        <v>10</v>
      </c>
      <c r="I345" s="162"/>
      <c r="L345" s="158"/>
      <c r="M345" s="163"/>
      <c r="T345" s="164"/>
      <c r="AT345" s="159" t="s">
        <v>149</v>
      </c>
      <c r="AU345" s="159" t="s">
        <v>82</v>
      </c>
      <c r="AV345" s="14" t="s">
        <v>143</v>
      </c>
      <c r="AW345" s="14" t="s">
        <v>33</v>
      </c>
      <c r="AX345" s="14" t="s">
        <v>80</v>
      </c>
      <c r="AY345" s="159" t="s">
        <v>135</v>
      </c>
    </row>
    <row r="346" spans="2:65" s="1" customFormat="1" ht="21.75" customHeight="1">
      <c r="B346" s="32"/>
      <c r="C346" s="127" t="s">
        <v>844</v>
      </c>
      <c r="D346" s="127" t="s">
        <v>138</v>
      </c>
      <c r="E346" s="128" t="s">
        <v>845</v>
      </c>
      <c r="F346" s="129" t="s">
        <v>846</v>
      </c>
      <c r="G346" s="130" t="s">
        <v>158</v>
      </c>
      <c r="H346" s="131">
        <v>7</v>
      </c>
      <c r="I346" s="132"/>
      <c r="J346" s="133">
        <f>ROUND(I346*H346,2)</f>
        <v>0</v>
      </c>
      <c r="K346" s="129" t="s">
        <v>448</v>
      </c>
      <c r="L346" s="32"/>
      <c r="M346" s="134" t="s">
        <v>19</v>
      </c>
      <c r="N346" s="135" t="s">
        <v>43</v>
      </c>
      <c r="P346" s="136">
        <f>O346*H346</f>
        <v>0</v>
      </c>
      <c r="Q346" s="136">
        <v>0</v>
      </c>
      <c r="R346" s="136">
        <f>Q346*H346</f>
        <v>0</v>
      </c>
      <c r="S346" s="136">
        <v>0</v>
      </c>
      <c r="T346" s="137">
        <f>S346*H346</f>
        <v>0</v>
      </c>
      <c r="AR346" s="138" t="s">
        <v>193</v>
      </c>
      <c r="AT346" s="138" t="s">
        <v>138</v>
      </c>
      <c r="AU346" s="138" t="s">
        <v>82</v>
      </c>
      <c r="AY346" s="17" t="s">
        <v>135</v>
      </c>
      <c r="BE346" s="139">
        <f>IF(N346="základní",J346,0)</f>
        <v>0</v>
      </c>
      <c r="BF346" s="139">
        <f>IF(N346="snížená",J346,0)</f>
        <v>0</v>
      </c>
      <c r="BG346" s="139">
        <f>IF(N346="zákl. přenesená",J346,0)</f>
        <v>0</v>
      </c>
      <c r="BH346" s="139">
        <f>IF(N346="sníž. přenesená",J346,0)</f>
        <v>0</v>
      </c>
      <c r="BI346" s="139">
        <f>IF(N346="nulová",J346,0)</f>
        <v>0</v>
      </c>
      <c r="BJ346" s="17" t="s">
        <v>80</v>
      </c>
      <c r="BK346" s="139">
        <f>ROUND(I346*H346,2)</f>
        <v>0</v>
      </c>
      <c r="BL346" s="17" t="s">
        <v>193</v>
      </c>
      <c r="BM346" s="138" t="s">
        <v>847</v>
      </c>
    </row>
    <row r="347" spans="2:65" s="12" customFormat="1">
      <c r="B347" s="144"/>
      <c r="D347" s="145" t="s">
        <v>149</v>
      </c>
      <c r="E347" s="146" t="s">
        <v>19</v>
      </c>
      <c r="F347" s="147" t="s">
        <v>500</v>
      </c>
      <c r="H347" s="146" t="s">
        <v>19</v>
      </c>
      <c r="I347" s="148"/>
      <c r="L347" s="144"/>
      <c r="M347" s="149"/>
      <c r="T347" s="150"/>
      <c r="AT347" s="146" t="s">
        <v>149</v>
      </c>
      <c r="AU347" s="146" t="s">
        <v>82</v>
      </c>
      <c r="AV347" s="12" t="s">
        <v>80</v>
      </c>
      <c r="AW347" s="12" t="s">
        <v>33</v>
      </c>
      <c r="AX347" s="12" t="s">
        <v>72</v>
      </c>
      <c r="AY347" s="146" t="s">
        <v>135</v>
      </c>
    </row>
    <row r="348" spans="2:65" s="13" customFormat="1">
      <c r="B348" s="151"/>
      <c r="D348" s="145" t="s">
        <v>149</v>
      </c>
      <c r="E348" s="152" t="s">
        <v>19</v>
      </c>
      <c r="F348" s="153" t="s">
        <v>848</v>
      </c>
      <c r="H348" s="154">
        <v>7</v>
      </c>
      <c r="I348" s="155"/>
      <c r="L348" s="151"/>
      <c r="M348" s="156"/>
      <c r="T348" s="157"/>
      <c r="AT348" s="152" t="s">
        <v>149</v>
      </c>
      <c r="AU348" s="152" t="s">
        <v>82</v>
      </c>
      <c r="AV348" s="13" t="s">
        <v>82</v>
      </c>
      <c r="AW348" s="13" t="s">
        <v>33</v>
      </c>
      <c r="AX348" s="13" t="s">
        <v>72</v>
      </c>
      <c r="AY348" s="152" t="s">
        <v>135</v>
      </c>
    </row>
    <row r="349" spans="2:65" s="14" customFormat="1">
      <c r="B349" s="158"/>
      <c r="D349" s="145" t="s">
        <v>149</v>
      </c>
      <c r="E349" s="159" t="s">
        <v>19</v>
      </c>
      <c r="F349" s="160" t="s">
        <v>154</v>
      </c>
      <c r="H349" s="161">
        <v>7</v>
      </c>
      <c r="I349" s="162"/>
      <c r="L349" s="158"/>
      <c r="M349" s="163"/>
      <c r="T349" s="164"/>
      <c r="AT349" s="159" t="s">
        <v>149</v>
      </c>
      <c r="AU349" s="159" t="s">
        <v>82</v>
      </c>
      <c r="AV349" s="14" t="s">
        <v>143</v>
      </c>
      <c r="AW349" s="14" t="s">
        <v>33</v>
      </c>
      <c r="AX349" s="14" t="s">
        <v>80</v>
      </c>
      <c r="AY349" s="159" t="s">
        <v>135</v>
      </c>
    </row>
    <row r="350" spans="2:65" s="1" customFormat="1" ht="21.75" customHeight="1">
      <c r="B350" s="32"/>
      <c r="C350" s="127" t="s">
        <v>358</v>
      </c>
      <c r="D350" s="127" t="s">
        <v>138</v>
      </c>
      <c r="E350" s="128" t="s">
        <v>849</v>
      </c>
      <c r="F350" s="129" t="s">
        <v>850</v>
      </c>
      <c r="G350" s="130" t="s">
        <v>158</v>
      </c>
      <c r="H350" s="131">
        <v>18</v>
      </c>
      <c r="I350" s="132"/>
      <c r="J350" s="133">
        <f>ROUND(I350*H350,2)</f>
        <v>0</v>
      </c>
      <c r="K350" s="129" t="s">
        <v>448</v>
      </c>
      <c r="L350" s="32"/>
      <c r="M350" s="134" t="s">
        <v>19</v>
      </c>
      <c r="N350" s="135" t="s">
        <v>43</v>
      </c>
      <c r="P350" s="136">
        <f>O350*H350</f>
        <v>0</v>
      </c>
      <c r="Q350" s="136">
        <v>0</v>
      </c>
      <c r="R350" s="136">
        <f>Q350*H350</f>
        <v>0</v>
      </c>
      <c r="S350" s="136">
        <v>0</v>
      </c>
      <c r="T350" s="137">
        <f>S350*H350</f>
        <v>0</v>
      </c>
      <c r="AR350" s="138" t="s">
        <v>193</v>
      </c>
      <c r="AT350" s="138" t="s">
        <v>138</v>
      </c>
      <c r="AU350" s="138" t="s">
        <v>82</v>
      </c>
      <c r="AY350" s="17" t="s">
        <v>135</v>
      </c>
      <c r="BE350" s="139">
        <f>IF(N350="základní",J350,0)</f>
        <v>0</v>
      </c>
      <c r="BF350" s="139">
        <f>IF(N350="snížená",J350,0)</f>
        <v>0</v>
      </c>
      <c r="BG350" s="139">
        <f>IF(N350="zákl. přenesená",J350,0)</f>
        <v>0</v>
      </c>
      <c r="BH350" s="139">
        <f>IF(N350="sníž. přenesená",J350,0)</f>
        <v>0</v>
      </c>
      <c r="BI350" s="139">
        <f>IF(N350="nulová",J350,0)</f>
        <v>0</v>
      </c>
      <c r="BJ350" s="17" t="s">
        <v>80</v>
      </c>
      <c r="BK350" s="139">
        <f>ROUND(I350*H350,2)</f>
        <v>0</v>
      </c>
      <c r="BL350" s="17" t="s">
        <v>193</v>
      </c>
      <c r="BM350" s="138" t="s">
        <v>851</v>
      </c>
    </row>
    <row r="351" spans="2:65" s="12" customFormat="1">
      <c r="B351" s="144"/>
      <c r="D351" s="145" t="s">
        <v>149</v>
      </c>
      <c r="E351" s="146" t="s">
        <v>19</v>
      </c>
      <c r="F351" s="147" t="s">
        <v>500</v>
      </c>
      <c r="H351" s="146" t="s">
        <v>19</v>
      </c>
      <c r="I351" s="148"/>
      <c r="L351" s="144"/>
      <c r="M351" s="149"/>
      <c r="T351" s="150"/>
      <c r="AT351" s="146" t="s">
        <v>149</v>
      </c>
      <c r="AU351" s="146" t="s">
        <v>82</v>
      </c>
      <c r="AV351" s="12" t="s">
        <v>80</v>
      </c>
      <c r="AW351" s="12" t="s">
        <v>33</v>
      </c>
      <c r="AX351" s="12" t="s">
        <v>72</v>
      </c>
      <c r="AY351" s="146" t="s">
        <v>135</v>
      </c>
    </row>
    <row r="352" spans="2:65" s="13" customFormat="1">
      <c r="B352" s="151"/>
      <c r="D352" s="145" t="s">
        <v>149</v>
      </c>
      <c r="E352" s="152" t="s">
        <v>19</v>
      </c>
      <c r="F352" s="153" t="s">
        <v>825</v>
      </c>
      <c r="H352" s="154">
        <v>18</v>
      </c>
      <c r="I352" s="155"/>
      <c r="L352" s="151"/>
      <c r="M352" s="156"/>
      <c r="T352" s="157"/>
      <c r="AT352" s="152" t="s">
        <v>149</v>
      </c>
      <c r="AU352" s="152" t="s">
        <v>82</v>
      </c>
      <c r="AV352" s="13" t="s">
        <v>82</v>
      </c>
      <c r="AW352" s="13" t="s">
        <v>33</v>
      </c>
      <c r="AX352" s="13" t="s">
        <v>72</v>
      </c>
      <c r="AY352" s="152" t="s">
        <v>135</v>
      </c>
    </row>
    <row r="353" spans="2:65" s="14" customFormat="1">
      <c r="B353" s="158"/>
      <c r="D353" s="145" t="s">
        <v>149</v>
      </c>
      <c r="E353" s="159" t="s">
        <v>19</v>
      </c>
      <c r="F353" s="160" t="s">
        <v>154</v>
      </c>
      <c r="H353" s="161">
        <v>18</v>
      </c>
      <c r="I353" s="162"/>
      <c r="L353" s="158"/>
      <c r="M353" s="163"/>
      <c r="T353" s="164"/>
      <c r="AT353" s="159" t="s">
        <v>149</v>
      </c>
      <c r="AU353" s="159" t="s">
        <v>82</v>
      </c>
      <c r="AV353" s="14" t="s">
        <v>143</v>
      </c>
      <c r="AW353" s="14" t="s">
        <v>33</v>
      </c>
      <c r="AX353" s="14" t="s">
        <v>80</v>
      </c>
      <c r="AY353" s="159" t="s">
        <v>135</v>
      </c>
    </row>
    <row r="354" spans="2:65" s="1" customFormat="1" ht="21.75" customHeight="1">
      <c r="B354" s="32"/>
      <c r="C354" s="127" t="s">
        <v>852</v>
      </c>
      <c r="D354" s="127" t="s">
        <v>138</v>
      </c>
      <c r="E354" s="128" t="s">
        <v>853</v>
      </c>
      <c r="F354" s="129" t="s">
        <v>854</v>
      </c>
      <c r="G354" s="130" t="s">
        <v>158</v>
      </c>
      <c r="H354" s="131">
        <v>45</v>
      </c>
      <c r="I354" s="132"/>
      <c r="J354" s="133">
        <f>ROUND(I354*H354,2)</f>
        <v>0</v>
      </c>
      <c r="K354" s="129" t="s">
        <v>448</v>
      </c>
      <c r="L354" s="32"/>
      <c r="M354" s="134" t="s">
        <v>19</v>
      </c>
      <c r="N354" s="135" t="s">
        <v>43</v>
      </c>
      <c r="P354" s="136">
        <f>O354*H354</f>
        <v>0</v>
      </c>
      <c r="Q354" s="136">
        <v>0</v>
      </c>
      <c r="R354" s="136">
        <f>Q354*H354</f>
        <v>0</v>
      </c>
      <c r="S354" s="136">
        <v>0</v>
      </c>
      <c r="T354" s="137">
        <f>S354*H354</f>
        <v>0</v>
      </c>
      <c r="AR354" s="138" t="s">
        <v>193</v>
      </c>
      <c r="AT354" s="138" t="s">
        <v>138</v>
      </c>
      <c r="AU354" s="138" t="s">
        <v>82</v>
      </c>
      <c r="AY354" s="17" t="s">
        <v>135</v>
      </c>
      <c r="BE354" s="139">
        <f>IF(N354="základní",J354,0)</f>
        <v>0</v>
      </c>
      <c r="BF354" s="139">
        <f>IF(N354="snížená",J354,0)</f>
        <v>0</v>
      </c>
      <c r="BG354" s="139">
        <f>IF(N354="zákl. přenesená",J354,0)</f>
        <v>0</v>
      </c>
      <c r="BH354" s="139">
        <f>IF(N354="sníž. přenesená",J354,0)</f>
        <v>0</v>
      </c>
      <c r="BI354" s="139">
        <f>IF(N354="nulová",J354,0)</f>
        <v>0</v>
      </c>
      <c r="BJ354" s="17" t="s">
        <v>80</v>
      </c>
      <c r="BK354" s="139">
        <f>ROUND(I354*H354,2)</f>
        <v>0</v>
      </c>
      <c r="BL354" s="17" t="s">
        <v>193</v>
      </c>
      <c r="BM354" s="138" t="s">
        <v>855</v>
      </c>
    </row>
    <row r="355" spans="2:65" s="12" customFormat="1">
      <c r="B355" s="144"/>
      <c r="D355" s="145" t="s">
        <v>149</v>
      </c>
      <c r="E355" s="146" t="s">
        <v>19</v>
      </c>
      <c r="F355" s="147" t="s">
        <v>500</v>
      </c>
      <c r="H355" s="146" t="s">
        <v>19</v>
      </c>
      <c r="I355" s="148"/>
      <c r="L355" s="144"/>
      <c r="M355" s="149"/>
      <c r="T355" s="150"/>
      <c r="AT355" s="146" t="s">
        <v>149</v>
      </c>
      <c r="AU355" s="146" t="s">
        <v>82</v>
      </c>
      <c r="AV355" s="12" t="s">
        <v>80</v>
      </c>
      <c r="AW355" s="12" t="s">
        <v>33</v>
      </c>
      <c r="AX355" s="12" t="s">
        <v>72</v>
      </c>
      <c r="AY355" s="146" t="s">
        <v>135</v>
      </c>
    </row>
    <row r="356" spans="2:65" s="13" customFormat="1">
      <c r="B356" s="151"/>
      <c r="D356" s="145" t="s">
        <v>149</v>
      </c>
      <c r="E356" s="152" t="s">
        <v>19</v>
      </c>
      <c r="F356" s="153" t="s">
        <v>543</v>
      </c>
      <c r="H356" s="154">
        <v>45</v>
      </c>
      <c r="I356" s="155"/>
      <c r="L356" s="151"/>
      <c r="M356" s="156"/>
      <c r="T356" s="157"/>
      <c r="AT356" s="152" t="s">
        <v>149</v>
      </c>
      <c r="AU356" s="152" t="s">
        <v>82</v>
      </c>
      <c r="AV356" s="13" t="s">
        <v>82</v>
      </c>
      <c r="AW356" s="13" t="s">
        <v>33</v>
      </c>
      <c r="AX356" s="13" t="s">
        <v>72</v>
      </c>
      <c r="AY356" s="152" t="s">
        <v>135</v>
      </c>
    </row>
    <row r="357" spans="2:65" s="14" customFormat="1">
      <c r="B357" s="158"/>
      <c r="D357" s="145" t="s">
        <v>149</v>
      </c>
      <c r="E357" s="159" t="s">
        <v>19</v>
      </c>
      <c r="F357" s="160" t="s">
        <v>154</v>
      </c>
      <c r="H357" s="161">
        <v>45</v>
      </c>
      <c r="I357" s="162"/>
      <c r="L357" s="158"/>
      <c r="M357" s="163"/>
      <c r="T357" s="164"/>
      <c r="AT357" s="159" t="s">
        <v>149</v>
      </c>
      <c r="AU357" s="159" t="s">
        <v>82</v>
      </c>
      <c r="AV357" s="14" t="s">
        <v>143</v>
      </c>
      <c r="AW357" s="14" t="s">
        <v>33</v>
      </c>
      <c r="AX357" s="14" t="s">
        <v>80</v>
      </c>
      <c r="AY357" s="159" t="s">
        <v>135</v>
      </c>
    </row>
    <row r="358" spans="2:65" s="1" customFormat="1" ht="21.75" customHeight="1">
      <c r="B358" s="32"/>
      <c r="C358" s="127" t="s">
        <v>362</v>
      </c>
      <c r="D358" s="127" t="s">
        <v>138</v>
      </c>
      <c r="E358" s="128" t="s">
        <v>856</v>
      </c>
      <c r="F358" s="129" t="s">
        <v>857</v>
      </c>
      <c r="G358" s="130" t="s">
        <v>158</v>
      </c>
      <c r="H358" s="131">
        <v>17</v>
      </c>
      <c r="I358" s="132"/>
      <c r="J358" s="133">
        <f>ROUND(I358*H358,2)</f>
        <v>0</v>
      </c>
      <c r="K358" s="129" t="s">
        <v>448</v>
      </c>
      <c r="L358" s="32"/>
      <c r="M358" s="134" t="s">
        <v>19</v>
      </c>
      <c r="N358" s="135" t="s">
        <v>43</v>
      </c>
      <c r="P358" s="136">
        <f>O358*H358</f>
        <v>0</v>
      </c>
      <c r="Q358" s="136">
        <v>0</v>
      </c>
      <c r="R358" s="136">
        <f>Q358*H358</f>
        <v>0</v>
      </c>
      <c r="S358" s="136">
        <v>0</v>
      </c>
      <c r="T358" s="137">
        <f>S358*H358</f>
        <v>0</v>
      </c>
      <c r="AR358" s="138" t="s">
        <v>193</v>
      </c>
      <c r="AT358" s="138" t="s">
        <v>138</v>
      </c>
      <c r="AU358" s="138" t="s">
        <v>82</v>
      </c>
      <c r="AY358" s="17" t="s">
        <v>135</v>
      </c>
      <c r="BE358" s="139">
        <f>IF(N358="základní",J358,0)</f>
        <v>0</v>
      </c>
      <c r="BF358" s="139">
        <f>IF(N358="snížená",J358,0)</f>
        <v>0</v>
      </c>
      <c r="BG358" s="139">
        <f>IF(N358="zákl. přenesená",J358,0)</f>
        <v>0</v>
      </c>
      <c r="BH358" s="139">
        <f>IF(N358="sníž. přenesená",J358,0)</f>
        <v>0</v>
      </c>
      <c r="BI358" s="139">
        <f>IF(N358="nulová",J358,0)</f>
        <v>0</v>
      </c>
      <c r="BJ358" s="17" t="s">
        <v>80</v>
      </c>
      <c r="BK358" s="139">
        <f>ROUND(I358*H358,2)</f>
        <v>0</v>
      </c>
      <c r="BL358" s="17" t="s">
        <v>193</v>
      </c>
      <c r="BM358" s="138" t="s">
        <v>858</v>
      </c>
    </row>
    <row r="359" spans="2:65" s="12" customFormat="1">
      <c r="B359" s="144"/>
      <c r="D359" s="145" t="s">
        <v>149</v>
      </c>
      <c r="E359" s="146" t="s">
        <v>19</v>
      </c>
      <c r="F359" s="147" t="s">
        <v>500</v>
      </c>
      <c r="H359" s="146" t="s">
        <v>19</v>
      </c>
      <c r="I359" s="148"/>
      <c r="L359" s="144"/>
      <c r="M359" s="149"/>
      <c r="T359" s="150"/>
      <c r="AT359" s="146" t="s">
        <v>149</v>
      </c>
      <c r="AU359" s="146" t="s">
        <v>82</v>
      </c>
      <c r="AV359" s="12" t="s">
        <v>80</v>
      </c>
      <c r="AW359" s="12" t="s">
        <v>33</v>
      </c>
      <c r="AX359" s="12" t="s">
        <v>72</v>
      </c>
      <c r="AY359" s="146" t="s">
        <v>135</v>
      </c>
    </row>
    <row r="360" spans="2:65" s="13" customFormat="1">
      <c r="B360" s="151"/>
      <c r="D360" s="145" t="s">
        <v>149</v>
      </c>
      <c r="E360" s="152" t="s">
        <v>19</v>
      </c>
      <c r="F360" s="153" t="s">
        <v>859</v>
      </c>
      <c r="H360" s="154">
        <v>17</v>
      </c>
      <c r="I360" s="155"/>
      <c r="L360" s="151"/>
      <c r="M360" s="156"/>
      <c r="T360" s="157"/>
      <c r="AT360" s="152" t="s">
        <v>149</v>
      </c>
      <c r="AU360" s="152" t="s">
        <v>82</v>
      </c>
      <c r="AV360" s="13" t="s">
        <v>82</v>
      </c>
      <c r="AW360" s="13" t="s">
        <v>33</v>
      </c>
      <c r="AX360" s="13" t="s">
        <v>72</v>
      </c>
      <c r="AY360" s="152" t="s">
        <v>135</v>
      </c>
    </row>
    <row r="361" spans="2:65" s="14" customFormat="1">
      <c r="B361" s="158"/>
      <c r="D361" s="145" t="s">
        <v>149</v>
      </c>
      <c r="E361" s="159" t="s">
        <v>19</v>
      </c>
      <c r="F361" s="160" t="s">
        <v>154</v>
      </c>
      <c r="H361" s="161">
        <v>17</v>
      </c>
      <c r="I361" s="162"/>
      <c r="L361" s="158"/>
      <c r="M361" s="163"/>
      <c r="T361" s="164"/>
      <c r="AT361" s="159" t="s">
        <v>149</v>
      </c>
      <c r="AU361" s="159" t="s">
        <v>82</v>
      </c>
      <c r="AV361" s="14" t="s">
        <v>143</v>
      </c>
      <c r="AW361" s="14" t="s">
        <v>33</v>
      </c>
      <c r="AX361" s="14" t="s">
        <v>80</v>
      </c>
      <c r="AY361" s="159" t="s">
        <v>135</v>
      </c>
    </row>
    <row r="362" spans="2:65" s="1" customFormat="1" ht="21.75" customHeight="1">
      <c r="B362" s="32"/>
      <c r="C362" s="127" t="s">
        <v>860</v>
      </c>
      <c r="D362" s="127" t="s">
        <v>138</v>
      </c>
      <c r="E362" s="128" t="s">
        <v>861</v>
      </c>
      <c r="F362" s="129" t="s">
        <v>862</v>
      </c>
      <c r="G362" s="130" t="s">
        <v>396</v>
      </c>
      <c r="H362" s="131">
        <v>195</v>
      </c>
      <c r="I362" s="132"/>
      <c r="J362" s="133">
        <f>ROUND(I362*H362,2)</f>
        <v>0</v>
      </c>
      <c r="K362" s="129" t="s">
        <v>448</v>
      </c>
      <c r="L362" s="32"/>
      <c r="M362" s="134" t="s">
        <v>19</v>
      </c>
      <c r="N362" s="135" t="s">
        <v>43</v>
      </c>
      <c r="P362" s="136">
        <f>O362*H362</f>
        <v>0</v>
      </c>
      <c r="Q362" s="136">
        <v>0</v>
      </c>
      <c r="R362" s="136">
        <f>Q362*H362</f>
        <v>0</v>
      </c>
      <c r="S362" s="136">
        <v>0</v>
      </c>
      <c r="T362" s="137">
        <f>S362*H362</f>
        <v>0</v>
      </c>
      <c r="AR362" s="138" t="s">
        <v>193</v>
      </c>
      <c r="AT362" s="138" t="s">
        <v>138</v>
      </c>
      <c r="AU362" s="138" t="s">
        <v>82</v>
      </c>
      <c r="AY362" s="17" t="s">
        <v>135</v>
      </c>
      <c r="BE362" s="139">
        <f>IF(N362="základní",J362,0)</f>
        <v>0</v>
      </c>
      <c r="BF362" s="139">
        <f>IF(N362="snížená",J362,0)</f>
        <v>0</v>
      </c>
      <c r="BG362" s="139">
        <f>IF(N362="zákl. přenesená",J362,0)</f>
        <v>0</v>
      </c>
      <c r="BH362" s="139">
        <f>IF(N362="sníž. přenesená",J362,0)</f>
        <v>0</v>
      </c>
      <c r="BI362" s="139">
        <f>IF(N362="nulová",J362,0)</f>
        <v>0</v>
      </c>
      <c r="BJ362" s="17" t="s">
        <v>80</v>
      </c>
      <c r="BK362" s="139">
        <f>ROUND(I362*H362,2)</f>
        <v>0</v>
      </c>
      <c r="BL362" s="17" t="s">
        <v>193</v>
      </c>
      <c r="BM362" s="138" t="s">
        <v>863</v>
      </c>
    </row>
    <row r="363" spans="2:65" s="12" customFormat="1">
      <c r="B363" s="144"/>
      <c r="D363" s="145" t="s">
        <v>149</v>
      </c>
      <c r="E363" s="146" t="s">
        <v>19</v>
      </c>
      <c r="F363" s="147" t="s">
        <v>864</v>
      </c>
      <c r="H363" s="146" t="s">
        <v>19</v>
      </c>
      <c r="I363" s="148"/>
      <c r="L363" s="144"/>
      <c r="M363" s="149"/>
      <c r="T363" s="150"/>
      <c r="AT363" s="146" t="s">
        <v>149</v>
      </c>
      <c r="AU363" s="146" t="s">
        <v>82</v>
      </c>
      <c r="AV363" s="12" t="s">
        <v>80</v>
      </c>
      <c r="AW363" s="12" t="s">
        <v>33</v>
      </c>
      <c r="AX363" s="12" t="s">
        <v>72</v>
      </c>
      <c r="AY363" s="146" t="s">
        <v>135</v>
      </c>
    </row>
    <row r="364" spans="2:65" s="13" customFormat="1">
      <c r="B364" s="151"/>
      <c r="D364" s="145" t="s">
        <v>149</v>
      </c>
      <c r="E364" s="152" t="s">
        <v>19</v>
      </c>
      <c r="F364" s="153" t="s">
        <v>865</v>
      </c>
      <c r="H364" s="154">
        <v>195</v>
      </c>
      <c r="I364" s="155"/>
      <c r="L364" s="151"/>
      <c r="M364" s="156"/>
      <c r="T364" s="157"/>
      <c r="AT364" s="152" t="s">
        <v>149</v>
      </c>
      <c r="AU364" s="152" t="s">
        <v>82</v>
      </c>
      <c r="AV364" s="13" t="s">
        <v>82</v>
      </c>
      <c r="AW364" s="13" t="s">
        <v>33</v>
      </c>
      <c r="AX364" s="13" t="s">
        <v>72</v>
      </c>
      <c r="AY364" s="152" t="s">
        <v>135</v>
      </c>
    </row>
    <row r="365" spans="2:65" s="14" customFormat="1">
      <c r="B365" s="158"/>
      <c r="D365" s="145" t="s">
        <v>149</v>
      </c>
      <c r="E365" s="159" t="s">
        <v>19</v>
      </c>
      <c r="F365" s="160" t="s">
        <v>154</v>
      </c>
      <c r="H365" s="161">
        <v>195</v>
      </c>
      <c r="I365" s="162"/>
      <c r="L365" s="158"/>
      <c r="M365" s="163"/>
      <c r="T365" s="164"/>
      <c r="AT365" s="159" t="s">
        <v>149</v>
      </c>
      <c r="AU365" s="159" t="s">
        <v>82</v>
      </c>
      <c r="AV365" s="14" t="s">
        <v>143</v>
      </c>
      <c r="AW365" s="14" t="s">
        <v>33</v>
      </c>
      <c r="AX365" s="14" t="s">
        <v>80</v>
      </c>
      <c r="AY365" s="159" t="s">
        <v>135</v>
      </c>
    </row>
    <row r="366" spans="2:65" s="1" customFormat="1" ht="16.5" customHeight="1">
      <c r="B366" s="32"/>
      <c r="C366" s="127" t="s">
        <v>368</v>
      </c>
      <c r="D366" s="127" t="s">
        <v>138</v>
      </c>
      <c r="E366" s="128" t="s">
        <v>866</v>
      </c>
      <c r="F366" s="129" t="s">
        <v>867</v>
      </c>
      <c r="G366" s="130" t="s">
        <v>396</v>
      </c>
      <c r="H366" s="131">
        <v>7</v>
      </c>
      <c r="I366" s="132"/>
      <c r="J366" s="133">
        <f t="shared" ref="J366:J374" si="30">ROUND(I366*H366,2)</f>
        <v>0</v>
      </c>
      <c r="K366" s="129" t="s">
        <v>448</v>
      </c>
      <c r="L366" s="32"/>
      <c r="M366" s="134" t="s">
        <v>19</v>
      </c>
      <c r="N366" s="135" t="s">
        <v>43</v>
      </c>
      <c r="P366" s="136">
        <f t="shared" ref="P366:P374" si="31">O366*H366</f>
        <v>0</v>
      </c>
      <c r="Q366" s="136">
        <v>0</v>
      </c>
      <c r="R366" s="136">
        <f t="shared" ref="R366:R374" si="32">Q366*H366</f>
        <v>0</v>
      </c>
      <c r="S366" s="136">
        <v>0</v>
      </c>
      <c r="T366" s="137">
        <f t="shared" ref="T366:T374" si="33">S366*H366</f>
        <v>0</v>
      </c>
      <c r="AR366" s="138" t="s">
        <v>193</v>
      </c>
      <c r="AT366" s="138" t="s">
        <v>138</v>
      </c>
      <c r="AU366" s="138" t="s">
        <v>82</v>
      </c>
      <c r="AY366" s="17" t="s">
        <v>135</v>
      </c>
      <c r="BE366" s="139">
        <f t="shared" ref="BE366:BE374" si="34">IF(N366="základní",J366,0)</f>
        <v>0</v>
      </c>
      <c r="BF366" s="139">
        <f t="shared" ref="BF366:BF374" si="35">IF(N366="snížená",J366,0)</f>
        <v>0</v>
      </c>
      <c r="BG366" s="139">
        <f t="shared" ref="BG366:BG374" si="36">IF(N366="zákl. přenesená",J366,0)</f>
        <v>0</v>
      </c>
      <c r="BH366" s="139">
        <f t="shared" ref="BH366:BH374" si="37">IF(N366="sníž. přenesená",J366,0)</f>
        <v>0</v>
      </c>
      <c r="BI366" s="139">
        <f t="shared" ref="BI366:BI374" si="38">IF(N366="nulová",J366,0)</f>
        <v>0</v>
      </c>
      <c r="BJ366" s="17" t="s">
        <v>80</v>
      </c>
      <c r="BK366" s="139">
        <f t="shared" ref="BK366:BK374" si="39">ROUND(I366*H366,2)</f>
        <v>0</v>
      </c>
      <c r="BL366" s="17" t="s">
        <v>193</v>
      </c>
      <c r="BM366" s="138" t="s">
        <v>868</v>
      </c>
    </row>
    <row r="367" spans="2:65" s="1" customFormat="1" ht="16.5" customHeight="1">
      <c r="B367" s="32"/>
      <c r="C367" s="127" t="s">
        <v>869</v>
      </c>
      <c r="D367" s="127" t="s">
        <v>138</v>
      </c>
      <c r="E367" s="128" t="s">
        <v>870</v>
      </c>
      <c r="F367" s="129" t="s">
        <v>871</v>
      </c>
      <c r="G367" s="130" t="s">
        <v>396</v>
      </c>
      <c r="H367" s="131">
        <v>8</v>
      </c>
      <c r="I367" s="132"/>
      <c r="J367" s="133">
        <f t="shared" si="30"/>
        <v>0</v>
      </c>
      <c r="K367" s="129" t="s">
        <v>448</v>
      </c>
      <c r="L367" s="32"/>
      <c r="M367" s="134" t="s">
        <v>19</v>
      </c>
      <c r="N367" s="135" t="s">
        <v>43</v>
      </c>
      <c r="P367" s="136">
        <f t="shared" si="31"/>
        <v>0</v>
      </c>
      <c r="Q367" s="136">
        <v>0</v>
      </c>
      <c r="R367" s="136">
        <f t="shared" si="32"/>
        <v>0</v>
      </c>
      <c r="S367" s="136">
        <v>0</v>
      </c>
      <c r="T367" s="137">
        <f t="shared" si="33"/>
        <v>0</v>
      </c>
      <c r="AR367" s="138" t="s">
        <v>193</v>
      </c>
      <c r="AT367" s="138" t="s">
        <v>138</v>
      </c>
      <c r="AU367" s="138" t="s">
        <v>82</v>
      </c>
      <c r="AY367" s="17" t="s">
        <v>135</v>
      </c>
      <c r="BE367" s="139">
        <f t="shared" si="34"/>
        <v>0</v>
      </c>
      <c r="BF367" s="139">
        <f t="shared" si="35"/>
        <v>0</v>
      </c>
      <c r="BG367" s="139">
        <f t="shared" si="36"/>
        <v>0</v>
      </c>
      <c r="BH367" s="139">
        <f t="shared" si="37"/>
        <v>0</v>
      </c>
      <c r="BI367" s="139">
        <f t="shared" si="38"/>
        <v>0</v>
      </c>
      <c r="BJ367" s="17" t="s">
        <v>80</v>
      </c>
      <c r="BK367" s="139">
        <f t="shared" si="39"/>
        <v>0</v>
      </c>
      <c r="BL367" s="17" t="s">
        <v>193</v>
      </c>
      <c r="BM367" s="138" t="s">
        <v>872</v>
      </c>
    </row>
    <row r="368" spans="2:65" s="1" customFormat="1" ht="16.5" customHeight="1">
      <c r="B368" s="32"/>
      <c r="C368" s="127" t="s">
        <v>373</v>
      </c>
      <c r="D368" s="127" t="s">
        <v>138</v>
      </c>
      <c r="E368" s="128" t="s">
        <v>873</v>
      </c>
      <c r="F368" s="129" t="s">
        <v>874</v>
      </c>
      <c r="G368" s="130" t="s">
        <v>396</v>
      </c>
      <c r="H368" s="131">
        <v>4</v>
      </c>
      <c r="I368" s="132"/>
      <c r="J368" s="133">
        <f t="shared" si="30"/>
        <v>0</v>
      </c>
      <c r="K368" s="129" t="s">
        <v>448</v>
      </c>
      <c r="L368" s="32"/>
      <c r="M368" s="134" t="s">
        <v>19</v>
      </c>
      <c r="N368" s="135" t="s">
        <v>43</v>
      </c>
      <c r="P368" s="136">
        <f t="shared" si="31"/>
        <v>0</v>
      </c>
      <c r="Q368" s="136">
        <v>0</v>
      </c>
      <c r="R368" s="136">
        <f t="shared" si="32"/>
        <v>0</v>
      </c>
      <c r="S368" s="136">
        <v>0</v>
      </c>
      <c r="T368" s="137">
        <f t="shared" si="33"/>
        <v>0</v>
      </c>
      <c r="AR368" s="138" t="s">
        <v>193</v>
      </c>
      <c r="AT368" s="138" t="s">
        <v>138</v>
      </c>
      <c r="AU368" s="138" t="s">
        <v>82</v>
      </c>
      <c r="AY368" s="17" t="s">
        <v>135</v>
      </c>
      <c r="BE368" s="139">
        <f t="shared" si="34"/>
        <v>0</v>
      </c>
      <c r="BF368" s="139">
        <f t="shared" si="35"/>
        <v>0</v>
      </c>
      <c r="BG368" s="139">
        <f t="shared" si="36"/>
        <v>0</v>
      </c>
      <c r="BH368" s="139">
        <f t="shared" si="37"/>
        <v>0</v>
      </c>
      <c r="BI368" s="139">
        <f t="shared" si="38"/>
        <v>0</v>
      </c>
      <c r="BJ368" s="17" t="s">
        <v>80</v>
      </c>
      <c r="BK368" s="139">
        <f t="shared" si="39"/>
        <v>0</v>
      </c>
      <c r="BL368" s="17" t="s">
        <v>193</v>
      </c>
      <c r="BM368" s="138" t="s">
        <v>875</v>
      </c>
    </row>
    <row r="369" spans="2:65" s="1" customFormat="1" ht="16.5" customHeight="1">
      <c r="B369" s="32"/>
      <c r="C369" s="127" t="s">
        <v>876</v>
      </c>
      <c r="D369" s="127" t="s">
        <v>138</v>
      </c>
      <c r="E369" s="128" t="s">
        <v>877</v>
      </c>
      <c r="F369" s="129" t="s">
        <v>878</v>
      </c>
      <c r="G369" s="130" t="s">
        <v>396</v>
      </c>
      <c r="H369" s="131">
        <v>1</v>
      </c>
      <c r="I369" s="132"/>
      <c r="J369" s="133">
        <f t="shared" si="30"/>
        <v>0</v>
      </c>
      <c r="K369" s="129" t="s">
        <v>448</v>
      </c>
      <c r="L369" s="32"/>
      <c r="M369" s="134" t="s">
        <v>19</v>
      </c>
      <c r="N369" s="135" t="s">
        <v>43</v>
      </c>
      <c r="P369" s="136">
        <f t="shared" si="31"/>
        <v>0</v>
      </c>
      <c r="Q369" s="136">
        <v>0</v>
      </c>
      <c r="R369" s="136">
        <f t="shared" si="32"/>
        <v>0</v>
      </c>
      <c r="S369" s="136">
        <v>0</v>
      </c>
      <c r="T369" s="137">
        <f t="shared" si="33"/>
        <v>0</v>
      </c>
      <c r="AR369" s="138" t="s">
        <v>193</v>
      </c>
      <c r="AT369" s="138" t="s">
        <v>138</v>
      </c>
      <c r="AU369" s="138" t="s">
        <v>82</v>
      </c>
      <c r="AY369" s="17" t="s">
        <v>135</v>
      </c>
      <c r="BE369" s="139">
        <f t="shared" si="34"/>
        <v>0</v>
      </c>
      <c r="BF369" s="139">
        <f t="shared" si="35"/>
        <v>0</v>
      </c>
      <c r="BG369" s="139">
        <f t="shared" si="36"/>
        <v>0</v>
      </c>
      <c r="BH369" s="139">
        <f t="shared" si="37"/>
        <v>0</v>
      </c>
      <c r="BI369" s="139">
        <f t="shared" si="38"/>
        <v>0</v>
      </c>
      <c r="BJ369" s="17" t="s">
        <v>80</v>
      </c>
      <c r="BK369" s="139">
        <f t="shared" si="39"/>
        <v>0</v>
      </c>
      <c r="BL369" s="17" t="s">
        <v>193</v>
      </c>
      <c r="BM369" s="138" t="s">
        <v>879</v>
      </c>
    </row>
    <row r="370" spans="2:65" s="1" customFormat="1" ht="16.5" customHeight="1">
      <c r="B370" s="32"/>
      <c r="C370" s="127" t="s">
        <v>377</v>
      </c>
      <c r="D370" s="127" t="s">
        <v>138</v>
      </c>
      <c r="E370" s="128" t="s">
        <v>880</v>
      </c>
      <c r="F370" s="129" t="s">
        <v>881</v>
      </c>
      <c r="G370" s="130" t="s">
        <v>396</v>
      </c>
      <c r="H370" s="131">
        <v>3</v>
      </c>
      <c r="I370" s="132"/>
      <c r="J370" s="133">
        <f t="shared" si="30"/>
        <v>0</v>
      </c>
      <c r="K370" s="129" t="s">
        <v>448</v>
      </c>
      <c r="L370" s="32"/>
      <c r="M370" s="134" t="s">
        <v>19</v>
      </c>
      <c r="N370" s="135" t="s">
        <v>43</v>
      </c>
      <c r="P370" s="136">
        <f t="shared" si="31"/>
        <v>0</v>
      </c>
      <c r="Q370" s="136">
        <v>0</v>
      </c>
      <c r="R370" s="136">
        <f t="shared" si="32"/>
        <v>0</v>
      </c>
      <c r="S370" s="136">
        <v>0</v>
      </c>
      <c r="T370" s="137">
        <f t="shared" si="33"/>
        <v>0</v>
      </c>
      <c r="AR370" s="138" t="s">
        <v>193</v>
      </c>
      <c r="AT370" s="138" t="s">
        <v>138</v>
      </c>
      <c r="AU370" s="138" t="s">
        <v>82</v>
      </c>
      <c r="AY370" s="17" t="s">
        <v>135</v>
      </c>
      <c r="BE370" s="139">
        <f t="shared" si="34"/>
        <v>0</v>
      </c>
      <c r="BF370" s="139">
        <f t="shared" si="35"/>
        <v>0</v>
      </c>
      <c r="BG370" s="139">
        <f t="shared" si="36"/>
        <v>0</v>
      </c>
      <c r="BH370" s="139">
        <f t="shared" si="37"/>
        <v>0</v>
      </c>
      <c r="BI370" s="139">
        <f t="shared" si="38"/>
        <v>0</v>
      </c>
      <c r="BJ370" s="17" t="s">
        <v>80</v>
      </c>
      <c r="BK370" s="139">
        <f t="shared" si="39"/>
        <v>0</v>
      </c>
      <c r="BL370" s="17" t="s">
        <v>193</v>
      </c>
      <c r="BM370" s="138" t="s">
        <v>882</v>
      </c>
    </row>
    <row r="371" spans="2:65" s="1" customFormat="1" ht="16.5" customHeight="1">
      <c r="B371" s="32"/>
      <c r="C371" s="127" t="s">
        <v>883</v>
      </c>
      <c r="D371" s="127" t="s">
        <v>138</v>
      </c>
      <c r="E371" s="128" t="s">
        <v>884</v>
      </c>
      <c r="F371" s="129" t="s">
        <v>885</v>
      </c>
      <c r="G371" s="130" t="s">
        <v>396</v>
      </c>
      <c r="H371" s="131">
        <v>1</v>
      </c>
      <c r="I371" s="132"/>
      <c r="J371" s="133">
        <f t="shared" si="30"/>
        <v>0</v>
      </c>
      <c r="K371" s="129" t="s">
        <v>448</v>
      </c>
      <c r="L371" s="32"/>
      <c r="M371" s="134" t="s">
        <v>19</v>
      </c>
      <c r="N371" s="135" t="s">
        <v>43</v>
      </c>
      <c r="P371" s="136">
        <f t="shared" si="31"/>
        <v>0</v>
      </c>
      <c r="Q371" s="136">
        <v>0</v>
      </c>
      <c r="R371" s="136">
        <f t="shared" si="32"/>
        <v>0</v>
      </c>
      <c r="S371" s="136">
        <v>0</v>
      </c>
      <c r="T371" s="137">
        <f t="shared" si="33"/>
        <v>0</v>
      </c>
      <c r="AR371" s="138" t="s">
        <v>193</v>
      </c>
      <c r="AT371" s="138" t="s">
        <v>138</v>
      </c>
      <c r="AU371" s="138" t="s">
        <v>82</v>
      </c>
      <c r="AY371" s="17" t="s">
        <v>135</v>
      </c>
      <c r="BE371" s="139">
        <f t="shared" si="34"/>
        <v>0</v>
      </c>
      <c r="BF371" s="139">
        <f t="shared" si="35"/>
        <v>0</v>
      </c>
      <c r="BG371" s="139">
        <f t="shared" si="36"/>
        <v>0</v>
      </c>
      <c r="BH371" s="139">
        <f t="shared" si="37"/>
        <v>0</v>
      </c>
      <c r="BI371" s="139">
        <f t="shared" si="38"/>
        <v>0</v>
      </c>
      <c r="BJ371" s="17" t="s">
        <v>80</v>
      </c>
      <c r="BK371" s="139">
        <f t="shared" si="39"/>
        <v>0</v>
      </c>
      <c r="BL371" s="17" t="s">
        <v>193</v>
      </c>
      <c r="BM371" s="138" t="s">
        <v>886</v>
      </c>
    </row>
    <row r="372" spans="2:65" s="1" customFormat="1" ht="21.75" customHeight="1">
      <c r="B372" s="32"/>
      <c r="C372" s="127" t="s">
        <v>382</v>
      </c>
      <c r="D372" s="127" t="s">
        <v>138</v>
      </c>
      <c r="E372" s="128" t="s">
        <v>887</v>
      </c>
      <c r="F372" s="129" t="s">
        <v>888</v>
      </c>
      <c r="G372" s="130" t="s">
        <v>396</v>
      </c>
      <c r="H372" s="131">
        <v>4</v>
      </c>
      <c r="I372" s="132"/>
      <c r="J372" s="133">
        <f t="shared" si="30"/>
        <v>0</v>
      </c>
      <c r="K372" s="129" t="s">
        <v>448</v>
      </c>
      <c r="L372" s="32"/>
      <c r="M372" s="134" t="s">
        <v>19</v>
      </c>
      <c r="N372" s="135" t="s">
        <v>43</v>
      </c>
      <c r="P372" s="136">
        <f t="shared" si="31"/>
        <v>0</v>
      </c>
      <c r="Q372" s="136">
        <v>0</v>
      </c>
      <c r="R372" s="136">
        <f t="shared" si="32"/>
        <v>0</v>
      </c>
      <c r="S372" s="136">
        <v>0</v>
      </c>
      <c r="T372" s="137">
        <f t="shared" si="33"/>
        <v>0</v>
      </c>
      <c r="AR372" s="138" t="s">
        <v>193</v>
      </c>
      <c r="AT372" s="138" t="s">
        <v>138</v>
      </c>
      <c r="AU372" s="138" t="s">
        <v>82</v>
      </c>
      <c r="AY372" s="17" t="s">
        <v>135</v>
      </c>
      <c r="BE372" s="139">
        <f t="shared" si="34"/>
        <v>0</v>
      </c>
      <c r="BF372" s="139">
        <f t="shared" si="35"/>
        <v>0</v>
      </c>
      <c r="BG372" s="139">
        <f t="shared" si="36"/>
        <v>0</v>
      </c>
      <c r="BH372" s="139">
        <f t="shared" si="37"/>
        <v>0</v>
      </c>
      <c r="BI372" s="139">
        <f t="shared" si="38"/>
        <v>0</v>
      </c>
      <c r="BJ372" s="17" t="s">
        <v>80</v>
      </c>
      <c r="BK372" s="139">
        <f t="shared" si="39"/>
        <v>0</v>
      </c>
      <c r="BL372" s="17" t="s">
        <v>193</v>
      </c>
      <c r="BM372" s="138" t="s">
        <v>889</v>
      </c>
    </row>
    <row r="373" spans="2:65" s="1" customFormat="1" ht="16.5" customHeight="1">
      <c r="B373" s="32"/>
      <c r="C373" s="127" t="s">
        <v>673</v>
      </c>
      <c r="D373" s="127" t="s">
        <v>138</v>
      </c>
      <c r="E373" s="128" t="s">
        <v>890</v>
      </c>
      <c r="F373" s="129" t="s">
        <v>891</v>
      </c>
      <c r="G373" s="130" t="s">
        <v>892</v>
      </c>
      <c r="H373" s="131">
        <v>4</v>
      </c>
      <c r="I373" s="132"/>
      <c r="J373" s="133">
        <f t="shared" si="30"/>
        <v>0</v>
      </c>
      <c r="K373" s="129" t="s">
        <v>448</v>
      </c>
      <c r="L373" s="32"/>
      <c r="M373" s="134" t="s">
        <v>19</v>
      </c>
      <c r="N373" s="135" t="s">
        <v>43</v>
      </c>
      <c r="P373" s="136">
        <f t="shared" si="31"/>
        <v>0</v>
      </c>
      <c r="Q373" s="136">
        <v>0</v>
      </c>
      <c r="R373" s="136">
        <f t="shared" si="32"/>
        <v>0</v>
      </c>
      <c r="S373" s="136">
        <v>0</v>
      </c>
      <c r="T373" s="137">
        <f t="shared" si="33"/>
        <v>0</v>
      </c>
      <c r="AR373" s="138" t="s">
        <v>193</v>
      </c>
      <c r="AT373" s="138" t="s">
        <v>138</v>
      </c>
      <c r="AU373" s="138" t="s">
        <v>82</v>
      </c>
      <c r="AY373" s="17" t="s">
        <v>135</v>
      </c>
      <c r="BE373" s="139">
        <f t="shared" si="34"/>
        <v>0</v>
      </c>
      <c r="BF373" s="139">
        <f t="shared" si="35"/>
        <v>0</v>
      </c>
      <c r="BG373" s="139">
        <f t="shared" si="36"/>
        <v>0</v>
      </c>
      <c r="BH373" s="139">
        <f t="shared" si="37"/>
        <v>0</v>
      </c>
      <c r="BI373" s="139">
        <f t="shared" si="38"/>
        <v>0</v>
      </c>
      <c r="BJ373" s="17" t="s">
        <v>80</v>
      </c>
      <c r="BK373" s="139">
        <f t="shared" si="39"/>
        <v>0</v>
      </c>
      <c r="BL373" s="17" t="s">
        <v>193</v>
      </c>
      <c r="BM373" s="138" t="s">
        <v>893</v>
      </c>
    </row>
    <row r="374" spans="2:65" s="1" customFormat="1" ht="16.5" customHeight="1">
      <c r="B374" s="32"/>
      <c r="C374" s="127" t="s">
        <v>387</v>
      </c>
      <c r="D374" s="127" t="s">
        <v>138</v>
      </c>
      <c r="E374" s="128" t="s">
        <v>894</v>
      </c>
      <c r="F374" s="129" t="s">
        <v>895</v>
      </c>
      <c r="G374" s="130" t="s">
        <v>158</v>
      </c>
      <c r="H374" s="131">
        <v>406</v>
      </c>
      <c r="I374" s="132"/>
      <c r="J374" s="133">
        <f t="shared" si="30"/>
        <v>0</v>
      </c>
      <c r="K374" s="129" t="s">
        <v>448</v>
      </c>
      <c r="L374" s="32"/>
      <c r="M374" s="134" t="s">
        <v>19</v>
      </c>
      <c r="N374" s="135" t="s">
        <v>43</v>
      </c>
      <c r="P374" s="136">
        <f t="shared" si="31"/>
        <v>0</v>
      </c>
      <c r="Q374" s="136">
        <v>0</v>
      </c>
      <c r="R374" s="136">
        <f t="shared" si="32"/>
        <v>0</v>
      </c>
      <c r="S374" s="136">
        <v>0</v>
      </c>
      <c r="T374" s="137">
        <f t="shared" si="33"/>
        <v>0</v>
      </c>
      <c r="AR374" s="138" t="s">
        <v>193</v>
      </c>
      <c r="AT374" s="138" t="s">
        <v>138</v>
      </c>
      <c r="AU374" s="138" t="s">
        <v>82</v>
      </c>
      <c r="AY374" s="17" t="s">
        <v>135</v>
      </c>
      <c r="BE374" s="139">
        <f t="shared" si="34"/>
        <v>0</v>
      </c>
      <c r="BF374" s="139">
        <f t="shared" si="35"/>
        <v>0</v>
      </c>
      <c r="BG374" s="139">
        <f t="shared" si="36"/>
        <v>0</v>
      </c>
      <c r="BH374" s="139">
        <f t="shared" si="37"/>
        <v>0</v>
      </c>
      <c r="BI374" s="139">
        <f t="shared" si="38"/>
        <v>0</v>
      </c>
      <c r="BJ374" s="17" t="s">
        <v>80</v>
      </c>
      <c r="BK374" s="139">
        <f t="shared" si="39"/>
        <v>0</v>
      </c>
      <c r="BL374" s="17" t="s">
        <v>193</v>
      </c>
      <c r="BM374" s="138" t="s">
        <v>896</v>
      </c>
    </row>
    <row r="375" spans="2:65" s="12" customFormat="1">
      <c r="B375" s="144"/>
      <c r="D375" s="145" t="s">
        <v>149</v>
      </c>
      <c r="E375" s="146" t="s">
        <v>19</v>
      </c>
      <c r="F375" s="147" t="s">
        <v>551</v>
      </c>
      <c r="H375" s="146" t="s">
        <v>19</v>
      </c>
      <c r="I375" s="148"/>
      <c r="L375" s="144"/>
      <c r="M375" s="149"/>
      <c r="T375" s="150"/>
      <c r="AT375" s="146" t="s">
        <v>149</v>
      </c>
      <c r="AU375" s="146" t="s">
        <v>82</v>
      </c>
      <c r="AV375" s="12" t="s">
        <v>80</v>
      </c>
      <c r="AW375" s="12" t="s">
        <v>33</v>
      </c>
      <c r="AX375" s="12" t="s">
        <v>72</v>
      </c>
      <c r="AY375" s="146" t="s">
        <v>135</v>
      </c>
    </row>
    <row r="376" spans="2:65" s="13" customFormat="1">
      <c r="B376" s="151"/>
      <c r="D376" s="145" t="s">
        <v>149</v>
      </c>
      <c r="E376" s="152" t="s">
        <v>19</v>
      </c>
      <c r="F376" s="153" t="s">
        <v>897</v>
      </c>
      <c r="H376" s="154">
        <v>406</v>
      </c>
      <c r="I376" s="155"/>
      <c r="L376" s="151"/>
      <c r="M376" s="156"/>
      <c r="T376" s="157"/>
      <c r="AT376" s="152" t="s">
        <v>149</v>
      </c>
      <c r="AU376" s="152" t="s">
        <v>82</v>
      </c>
      <c r="AV376" s="13" t="s">
        <v>82</v>
      </c>
      <c r="AW376" s="13" t="s">
        <v>33</v>
      </c>
      <c r="AX376" s="13" t="s">
        <v>72</v>
      </c>
      <c r="AY376" s="152" t="s">
        <v>135</v>
      </c>
    </row>
    <row r="377" spans="2:65" s="14" customFormat="1">
      <c r="B377" s="158"/>
      <c r="D377" s="145" t="s">
        <v>149</v>
      </c>
      <c r="E377" s="159" t="s">
        <v>19</v>
      </c>
      <c r="F377" s="160" t="s">
        <v>154</v>
      </c>
      <c r="H377" s="161">
        <v>406</v>
      </c>
      <c r="I377" s="162"/>
      <c r="L377" s="158"/>
      <c r="M377" s="163"/>
      <c r="T377" s="164"/>
      <c r="AT377" s="159" t="s">
        <v>149</v>
      </c>
      <c r="AU377" s="159" t="s">
        <v>82</v>
      </c>
      <c r="AV377" s="14" t="s">
        <v>143</v>
      </c>
      <c r="AW377" s="14" t="s">
        <v>33</v>
      </c>
      <c r="AX377" s="14" t="s">
        <v>80</v>
      </c>
      <c r="AY377" s="159" t="s">
        <v>135</v>
      </c>
    </row>
    <row r="378" spans="2:65" s="1" customFormat="1" ht="16.5" customHeight="1">
      <c r="B378" s="32"/>
      <c r="C378" s="127" t="s">
        <v>898</v>
      </c>
      <c r="D378" s="127" t="s">
        <v>138</v>
      </c>
      <c r="E378" s="128" t="s">
        <v>899</v>
      </c>
      <c r="F378" s="129" t="s">
        <v>900</v>
      </c>
      <c r="G378" s="130" t="s">
        <v>158</v>
      </c>
      <c r="H378" s="131">
        <v>22</v>
      </c>
      <c r="I378" s="132"/>
      <c r="J378" s="133">
        <f>ROUND(I378*H378,2)</f>
        <v>0</v>
      </c>
      <c r="K378" s="129" t="s">
        <v>448</v>
      </c>
      <c r="L378" s="32"/>
      <c r="M378" s="134" t="s">
        <v>19</v>
      </c>
      <c r="N378" s="135" t="s">
        <v>43</v>
      </c>
      <c r="P378" s="136">
        <f>O378*H378</f>
        <v>0</v>
      </c>
      <c r="Q378" s="136">
        <v>0</v>
      </c>
      <c r="R378" s="136">
        <f>Q378*H378</f>
        <v>0</v>
      </c>
      <c r="S378" s="136">
        <v>0</v>
      </c>
      <c r="T378" s="137">
        <f>S378*H378</f>
        <v>0</v>
      </c>
      <c r="AR378" s="138" t="s">
        <v>193</v>
      </c>
      <c r="AT378" s="138" t="s">
        <v>138</v>
      </c>
      <c r="AU378" s="138" t="s">
        <v>82</v>
      </c>
      <c r="AY378" s="17" t="s">
        <v>135</v>
      </c>
      <c r="BE378" s="139">
        <f>IF(N378="základní",J378,0)</f>
        <v>0</v>
      </c>
      <c r="BF378" s="139">
        <f>IF(N378="snížená",J378,0)</f>
        <v>0</v>
      </c>
      <c r="BG378" s="139">
        <f>IF(N378="zákl. přenesená",J378,0)</f>
        <v>0</v>
      </c>
      <c r="BH378" s="139">
        <f>IF(N378="sníž. přenesená",J378,0)</f>
        <v>0</v>
      </c>
      <c r="BI378" s="139">
        <f>IF(N378="nulová",J378,0)</f>
        <v>0</v>
      </c>
      <c r="BJ378" s="17" t="s">
        <v>80</v>
      </c>
      <c r="BK378" s="139">
        <f>ROUND(I378*H378,2)</f>
        <v>0</v>
      </c>
      <c r="BL378" s="17" t="s">
        <v>193</v>
      </c>
      <c r="BM378" s="138" t="s">
        <v>901</v>
      </c>
    </row>
    <row r="379" spans="2:65" s="12" customFormat="1">
      <c r="B379" s="144"/>
      <c r="D379" s="145" t="s">
        <v>149</v>
      </c>
      <c r="E379" s="146" t="s">
        <v>19</v>
      </c>
      <c r="F379" s="147" t="s">
        <v>551</v>
      </c>
      <c r="H379" s="146" t="s">
        <v>19</v>
      </c>
      <c r="I379" s="148"/>
      <c r="L379" s="144"/>
      <c r="M379" s="149"/>
      <c r="T379" s="150"/>
      <c r="AT379" s="146" t="s">
        <v>149</v>
      </c>
      <c r="AU379" s="146" t="s">
        <v>82</v>
      </c>
      <c r="AV379" s="12" t="s">
        <v>80</v>
      </c>
      <c r="AW379" s="12" t="s">
        <v>33</v>
      </c>
      <c r="AX379" s="12" t="s">
        <v>72</v>
      </c>
      <c r="AY379" s="146" t="s">
        <v>135</v>
      </c>
    </row>
    <row r="380" spans="2:65" s="13" customFormat="1">
      <c r="B380" s="151"/>
      <c r="D380" s="145" t="s">
        <v>149</v>
      </c>
      <c r="E380" s="152" t="s">
        <v>19</v>
      </c>
      <c r="F380" s="153" t="s">
        <v>902</v>
      </c>
      <c r="H380" s="154">
        <v>22</v>
      </c>
      <c r="I380" s="155"/>
      <c r="L380" s="151"/>
      <c r="M380" s="156"/>
      <c r="T380" s="157"/>
      <c r="AT380" s="152" t="s">
        <v>149</v>
      </c>
      <c r="AU380" s="152" t="s">
        <v>82</v>
      </c>
      <c r="AV380" s="13" t="s">
        <v>82</v>
      </c>
      <c r="AW380" s="13" t="s">
        <v>33</v>
      </c>
      <c r="AX380" s="13" t="s">
        <v>72</v>
      </c>
      <c r="AY380" s="152" t="s">
        <v>135</v>
      </c>
    </row>
    <row r="381" spans="2:65" s="14" customFormat="1">
      <c r="B381" s="158"/>
      <c r="D381" s="145" t="s">
        <v>149</v>
      </c>
      <c r="E381" s="159" t="s">
        <v>19</v>
      </c>
      <c r="F381" s="160" t="s">
        <v>154</v>
      </c>
      <c r="H381" s="161">
        <v>22</v>
      </c>
      <c r="I381" s="162"/>
      <c r="L381" s="158"/>
      <c r="M381" s="163"/>
      <c r="T381" s="164"/>
      <c r="AT381" s="159" t="s">
        <v>149</v>
      </c>
      <c r="AU381" s="159" t="s">
        <v>82</v>
      </c>
      <c r="AV381" s="14" t="s">
        <v>143</v>
      </c>
      <c r="AW381" s="14" t="s">
        <v>33</v>
      </c>
      <c r="AX381" s="14" t="s">
        <v>80</v>
      </c>
      <c r="AY381" s="159" t="s">
        <v>135</v>
      </c>
    </row>
    <row r="382" spans="2:65" s="1" customFormat="1" ht="16.5" customHeight="1">
      <c r="B382" s="32"/>
      <c r="C382" s="127" t="s">
        <v>392</v>
      </c>
      <c r="D382" s="127" t="s">
        <v>138</v>
      </c>
      <c r="E382" s="128" t="s">
        <v>903</v>
      </c>
      <c r="F382" s="129" t="s">
        <v>904</v>
      </c>
      <c r="G382" s="130" t="s">
        <v>158</v>
      </c>
      <c r="H382" s="131">
        <v>27</v>
      </c>
      <c r="I382" s="132"/>
      <c r="J382" s="133">
        <f>ROUND(I382*H382,2)</f>
        <v>0</v>
      </c>
      <c r="K382" s="129" t="s">
        <v>448</v>
      </c>
      <c r="L382" s="32"/>
      <c r="M382" s="134" t="s">
        <v>19</v>
      </c>
      <c r="N382" s="135" t="s">
        <v>43</v>
      </c>
      <c r="P382" s="136">
        <f>O382*H382</f>
        <v>0</v>
      </c>
      <c r="Q382" s="136">
        <v>0</v>
      </c>
      <c r="R382" s="136">
        <f>Q382*H382</f>
        <v>0</v>
      </c>
      <c r="S382" s="136">
        <v>0</v>
      </c>
      <c r="T382" s="137">
        <f>S382*H382</f>
        <v>0</v>
      </c>
      <c r="AR382" s="138" t="s">
        <v>193</v>
      </c>
      <c r="AT382" s="138" t="s">
        <v>138</v>
      </c>
      <c r="AU382" s="138" t="s">
        <v>82</v>
      </c>
      <c r="AY382" s="17" t="s">
        <v>135</v>
      </c>
      <c r="BE382" s="139">
        <f>IF(N382="základní",J382,0)</f>
        <v>0</v>
      </c>
      <c r="BF382" s="139">
        <f>IF(N382="snížená",J382,0)</f>
        <v>0</v>
      </c>
      <c r="BG382" s="139">
        <f>IF(N382="zákl. přenesená",J382,0)</f>
        <v>0</v>
      </c>
      <c r="BH382" s="139">
        <f>IF(N382="sníž. přenesená",J382,0)</f>
        <v>0</v>
      </c>
      <c r="BI382" s="139">
        <f>IF(N382="nulová",J382,0)</f>
        <v>0</v>
      </c>
      <c r="BJ382" s="17" t="s">
        <v>80</v>
      </c>
      <c r="BK382" s="139">
        <f>ROUND(I382*H382,2)</f>
        <v>0</v>
      </c>
      <c r="BL382" s="17" t="s">
        <v>193</v>
      </c>
      <c r="BM382" s="138" t="s">
        <v>905</v>
      </c>
    </row>
    <row r="383" spans="2:65" s="12" customFormat="1">
      <c r="B383" s="144"/>
      <c r="D383" s="145" t="s">
        <v>149</v>
      </c>
      <c r="E383" s="146" t="s">
        <v>19</v>
      </c>
      <c r="F383" s="147" t="s">
        <v>551</v>
      </c>
      <c r="H383" s="146" t="s">
        <v>19</v>
      </c>
      <c r="I383" s="148"/>
      <c r="L383" s="144"/>
      <c r="M383" s="149"/>
      <c r="T383" s="150"/>
      <c r="AT383" s="146" t="s">
        <v>149</v>
      </c>
      <c r="AU383" s="146" t="s">
        <v>82</v>
      </c>
      <c r="AV383" s="12" t="s">
        <v>80</v>
      </c>
      <c r="AW383" s="12" t="s">
        <v>33</v>
      </c>
      <c r="AX383" s="12" t="s">
        <v>72</v>
      </c>
      <c r="AY383" s="146" t="s">
        <v>135</v>
      </c>
    </row>
    <row r="384" spans="2:65" s="13" customFormat="1">
      <c r="B384" s="151"/>
      <c r="D384" s="145" t="s">
        <v>149</v>
      </c>
      <c r="E384" s="152" t="s">
        <v>19</v>
      </c>
      <c r="F384" s="153" t="s">
        <v>821</v>
      </c>
      <c r="H384" s="154">
        <v>27</v>
      </c>
      <c r="I384" s="155"/>
      <c r="L384" s="151"/>
      <c r="M384" s="156"/>
      <c r="T384" s="157"/>
      <c r="AT384" s="152" t="s">
        <v>149</v>
      </c>
      <c r="AU384" s="152" t="s">
        <v>82</v>
      </c>
      <c r="AV384" s="13" t="s">
        <v>82</v>
      </c>
      <c r="AW384" s="13" t="s">
        <v>33</v>
      </c>
      <c r="AX384" s="13" t="s">
        <v>72</v>
      </c>
      <c r="AY384" s="152" t="s">
        <v>135</v>
      </c>
    </row>
    <row r="385" spans="2:65" s="14" customFormat="1">
      <c r="B385" s="158"/>
      <c r="D385" s="145" t="s">
        <v>149</v>
      </c>
      <c r="E385" s="159" t="s">
        <v>19</v>
      </c>
      <c r="F385" s="160" t="s">
        <v>154</v>
      </c>
      <c r="H385" s="161">
        <v>27</v>
      </c>
      <c r="I385" s="162"/>
      <c r="L385" s="158"/>
      <c r="M385" s="163"/>
      <c r="T385" s="164"/>
      <c r="AT385" s="159" t="s">
        <v>149</v>
      </c>
      <c r="AU385" s="159" t="s">
        <v>82</v>
      </c>
      <c r="AV385" s="14" t="s">
        <v>143</v>
      </c>
      <c r="AW385" s="14" t="s">
        <v>33</v>
      </c>
      <c r="AX385" s="14" t="s">
        <v>80</v>
      </c>
      <c r="AY385" s="159" t="s">
        <v>135</v>
      </c>
    </row>
    <row r="386" spans="2:65" s="1" customFormat="1" ht="16.5" customHeight="1">
      <c r="B386" s="32"/>
      <c r="C386" s="127" t="s">
        <v>906</v>
      </c>
      <c r="D386" s="127" t="s">
        <v>138</v>
      </c>
      <c r="E386" s="128" t="s">
        <v>907</v>
      </c>
      <c r="F386" s="129" t="s">
        <v>908</v>
      </c>
      <c r="G386" s="130" t="s">
        <v>158</v>
      </c>
      <c r="H386" s="131">
        <v>18</v>
      </c>
      <c r="I386" s="132"/>
      <c r="J386" s="133">
        <f>ROUND(I386*H386,2)</f>
        <v>0</v>
      </c>
      <c r="K386" s="129" t="s">
        <v>448</v>
      </c>
      <c r="L386" s="32"/>
      <c r="M386" s="134" t="s">
        <v>19</v>
      </c>
      <c r="N386" s="135" t="s">
        <v>43</v>
      </c>
      <c r="P386" s="136">
        <f>O386*H386</f>
        <v>0</v>
      </c>
      <c r="Q386" s="136">
        <v>0</v>
      </c>
      <c r="R386" s="136">
        <f>Q386*H386</f>
        <v>0</v>
      </c>
      <c r="S386" s="136">
        <v>0</v>
      </c>
      <c r="T386" s="137">
        <f>S386*H386</f>
        <v>0</v>
      </c>
      <c r="AR386" s="138" t="s">
        <v>193</v>
      </c>
      <c r="AT386" s="138" t="s">
        <v>138</v>
      </c>
      <c r="AU386" s="138" t="s">
        <v>82</v>
      </c>
      <c r="AY386" s="17" t="s">
        <v>135</v>
      </c>
      <c r="BE386" s="139">
        <f>IF(N386="základní",J386,0)</f>
        <v>0</v>
      </c>
      <c r="BF386" s="139">
        <f>IF(N386="snížená",J386,0)</f>
        <v>0</v>
      </c>
      <c r="BG386" s="139">
        <f>IF(N386="zákl. přenesená",J386,0)</f>
        <v>0</v>
      </c>
      <c r="BH386" s="139">
        <f>IF(N386="sníž. přenesená",J386,0)</f>
        <v>0</v>
      </c>
      <c r="BI386" s="139">
        <f>IF(N386="nulová",J386,0)</f>
        <v>0</v>
      </c>
      <c r="BJ386" s="17" t="s">
        <v>80</v>
      </c>
      <c r="BK386" s="139">
        <f>ROUND(I386*H386,2)</f>
        <v>0</v>
      </c>
      <c r="BL386" s="17" t="s">
        <v>193</v>
      </c>
      <c r="BM386" s="138" t="s">
        <v>909</v>
      </c>
    </row>
    <row r="387" spans="2:65" s="12" customFormat="1">
      <c r="B387" s="144"/>
      <c r="D387" s="145" t="s">
        <v>149</v>
      </c>
      <c r="E387" s="146" t="s">
        <v>19</v>
      </c>
      <c r="F387" s="147" t="s">
        <v>551</v>
      </c>
      <c r="H387" s="146" t="s">
        <v>19</v>
      </c>
      <c r="I387" s="148"/>
      <c r="L387" s="144"/>
      <c r="M387" s="149"/>
      <c r="T387" s="150"/>
      <c r="AT387" s="146" t="s">
        <v>149</v>
      </c>
      <c r="AU387" s="146" t="s">
        <v>82</v>
      </c>
      <c r="AV387" s="12" t="s">
        <v>80</v>
      </c>
      <c r="AW387" s="12" t="s">
        <v>33</v>
      </c>
      <c r="AX387" s="12" t="s">
        <v>72</v>
      </c>
      <c r="AY387" s="146" t="s">
        <v>135</v>
      </c>
    </row>
    <row r="388" spans="2:65" s="13" customFormat="1">
      <c r="B388" s="151"/>
      <c r="D388" s="145" t="s">
        <v>149</v>
      </c>
      <c r="E388" s="152" t="s">
        <v>19</v>
      </c>
      <c r="F388" s="153" t="s">
        <v>825</v>
      </c>
      <c r="H388" s="154">
        <v>18</v>
      </c>
      <c r="I388" s="155"/>
      <c r="L388" s="151"/>
      <c r="M388" s="156"/>
      <c r="T388" s="157"/>
      <c r="AT388" s="152" t="s">
        <v>149</v>
      </c>
      <c r="AU388" s="152" t="s">
        <v>82</v>
      </c>
      <c r="AV388" s="13" t="s">
        <v>82</v>
      </c>
      <c r="AW388" s="13" t="s">
        <v>33</v>
      </c>
      <c r="AX388" s="13" t="s">
        <v>72</v>
      </c>
      <c r="AY388" s="152" t="s">
        <v>135</v>
      </c>
    </row>
    <row r="389" spans="2:65" s="14" customFormat="1">
      <c r="B389" s="158"/>
      <c r="D389" s="145" t="s">
        <v>149</v>
      </c>
      <c r="E389" s="159" t="s">
        <v>19</v>
      </c>
      <c r="F389" s="160" t="s">
        <v>154</v>
      </c>
      <c r="H389" s="161">
        <v>18</v>
      </c>
      <c r="I389" s="162"/>
      <c r="L389" s="158"/>
      <c r="M389" s="163"/>
      <c r="T389" s="164"/>
      <c r="AT389" s="159" t="s">
        <v>149</v>
      </c>
      <c r="AU389" s="159" t="s">
        <v>82</v>
      </c>
      <c r="AV389" s="14" t="s">
        <v>143</v>
      </c>
      <c r="AW389" s="14" t="s">
        <v>33</v>
      </c>
      <c r="AX389" s="14" t="s">
        <v>80</v>
      </c>
      <c r="AY389" s="159" t="s">
        <v>135</v>
      </c>
    </row>
    <row r="390" spans="2:65" s="1" customFormat="1" ht="16.5" customHeight="1">
      <c r="B390" s="32"/>
      <c r="C390" s="127" t="s">
        <v>397</v>
      </c>
      <c r="D390" s="127" t="s">
        <v>138</v>
      </c>
      <c r="E390" s="128" t="s">
        <v>910</v>
      </c>
      <c r="F390" s="129" t="s">
        <v>911</v>
      </c>
      <c r="G390" s="130" t="s">
        <v>158</v>
      </c>
      <c r="H390" s="131">
        <v>473</v>
      </c>
      <c r="I390" s="132"/>
      <c r="J390" s="133">
        <f>ROUND(I390*H390,2)</f>
        <v>0</v>
      </c>
      <c r="K390" s="129" t="s">
        <v>448</v>
      </c>
      <c r="L390" s="32"/>
      <c r="M390" s="134" t="s">
        <v>19</v>
      </c>
      <c r="N390" s="135" t="s">
        <v>43</v>
      </c>
      <c r="P390" s="136">
        <f>O390*H390</f>
        <v>0</v>
      </c>
      <c r="Q390" s="136">
        <v>0</v>
      </c>
      <c r="R390" s="136">
        <f>Q390*H390</f>
        <v>0</v>
      </c>
      <c r="S390" s="136">
        <v>0</v>
      </c>
      <c r="T390" s="137">
        <f>S390*H390</f>
        <v>0</v>
      </c>
      <c r="AR390" s="138" t="s">
        <v>193</v>
      </c>
      <c r="AT390" s="138" t="s">
        <v>138</v>
      </c>
      <c r="AU390" s="138" t="s">
        <v>82</v>
      </c>
      <c r="AY390" s="17" t="s">
        <v>135</v>
      </c>
      <c r="BE390" s="139">
        <f>IF(N390="základní",J390,0)</f>
        <v>0</v>
      </c>
      <c r="BF390" s="139">
        <f>IF(N390="snížená",J390,0)</f>
        <v>0</v>
      </c>
      <c r="BG390" s="139">
        <f>IF(N390="zákl. přenesená",J390,0)</f>
        <v>0</v>
      </c>
      <c r="BH390" s="139">
        <f>IF(N390="sníž. přenesená",J390,0)</f>
        <v>0</v>
      </c>
      <c r="BI390" s="139">
        <f>IF(N390="nulová",J390,0)</f>
        <v>0</v>
      </c>
      <c r="BJ390" s="17" t="s">
        <v>80</v>
      </c>
      <c r="BK390" s="139">
        <f>ROUND(I390*H390,2)</f>
        <v>0</v>
      </c>
      <c r="BL390" s="17" t="s">
        <v>193</v>
      </c>
      <c r="BM390" s="138" t="s">
        <v>912</v>
      </c>
    </row>
    <row r="391" spans="2:65" s="12" customFormat="1">
      <c r="B391" s="144"/>
      <c r="D391" s="145" t="s">
        <v>149</v>
      </c>
      <c r="E391" s="146" t="s">
        <v>19</v>
      </c>
      <c r="F391" s="147" t="s">
        <v>913</v>
      </c>
      <c r="H391" s="146" t="s">
        <v>19</v>
      </c>
      <c r="I391" s="148"/>
      <c r="L391" s="144"/>
      <c r="M391" s="149"/>
      <c r="T391" s="150"/>
      <c r="AT391" s="146" t="s">
        <v>149</v>
      </c>
      <c r="AU391" s="146" t="s">
        <v>82</v>
      </c>
      <c r="AV391" s="12" t="s">
        <v>80</v>
      </c>
      <c r="AW391" s="12" t="s">
        <v>33</v>
      </c>
      <c r="AX391" s="12" t="s">
        <v>72</v>
      </c>
      <c r="AY391" s="146" t="s">
        <v>135</v>
      </c>
    </row>
    <row r="392" spans="2:65" s="13" customFormat="1">
      <c r="B392" s="151"/>
      <c r="D392" s="145" t="s">
        <v>149</v>
      </c>
      <c r="E392" s="152" t="s">
        <v>19</v>
      </c>
      <c r="F392" s="153" t="s">
        <v>914</v>
      </c>
      <c r="H392" s="154">
        <v>473</v>
      </c>
      <c r="I392" s="155"/>
      <c r="L392" s="151"/>
      <c r="M392" s="156"/>
      <c r="T392" s="157"/>
      <c r="AT392" s="152" t="s">
        <v>149</v>
      </c>
      <c r="AU392" s="152" t="s">
        <v>82</v>
      </c>
      <c r="AV392" s="13" t="s">
        <v>82</v>
      </c>
      <c r="AW392" s="13" t="s">
        <v>33</v>
      </c>
      <c r="AX392" s="13" t="s">
        <v>72</v>
      </c>
      <c r="AY392" s="152" t="s">
        <v>135</v>
      </c>
    </row>
    <row r="393" spans="2:65" s="14" customFormat="1">
      <c r="B393" s="158"/>
      <c r="D393" s="145" t="s">
        <v>149</v>
      </c>
      <c r="E393" s="159" t="s">
        <v>19</v>
      </c>
      <c r="F393" s="160" t="s">
        <v>154</v>
      </c>
      <c r="H393" s="161">
        <v>473</v>
      </c>
      <c r="I393" s="162"/>
      <c r="L393" s="158"/>
      <c r="M393" s="163"/>
      <c r="T393" s="164"/>
      <c r="AT393" s="159" t="s">
        <v>149</v>
      </c>
      <c r="AU393" s="159" t="s">
        <v>82</v>
      </c>
      <c r="AV393" s="14" t="s">
        <v>143</v>
      </c>
      <c r="AW393" s="14" t="s">
        <v>33</v>
      </c>
      <c r="AX393" s="14" t="s">
        <v>80</v>
      </c>
      <c r="AY393" s="159" t="s">
        <v>135</v>
      </c>
    </row>
    <row r="394" spans="2:65" s="1" customFormat="1" ht="16.5" customHeight="1">
      <c r="B394" s="32"/>
      <c r="C394" s="127" t="s">
        <v>915</v>
      </c>
      <c r="D394" s="127" t="s">
        <v>138</v>
      </c>
      <c r="E394" s="128" t="s">
        <v>569</v>
      </c>
      <c r="F394" s="129" t="s">
        <v>570</v>
      </c>
      <c r="G394" s="130" t="s">
        <v>396</v>
      </c>
      <c r="H394" s="131">
        <v>19</v>
      </c>
      <c r="I394" s="132"/>
      <c r="J394" s="133">
        <f>ROUND(I394*H394,2)</f>
        <v>0</v>
      </c>
      <c r="K394" s="129" t="s">
        <v>448</v>
      </c>
      <c r="L394" s="32"/>
      <c r="M394" s="134" t="s">
        <v>19</v>
      </c>
      <c r="N394" s="135" t="s">
        <v>43</v>
      </c>
      <c r="P394" s="136">
        <f>O394*H394</f>
        <v>0</v>
      </c>
      <c r="Q394" s="136">
        <v>0</v>
      </c>
      <c r="R394" s="136">
        <f>Q394*H394</f>
        <v>0</v>
      </c>
      <c r="S394" s="136">
        <v>0</v>
      </c>
      <c r="T394" s="137">
        <f>S394*H394</f>
        <v>0</v>
      </c>
      <c r="AR394" s="138" t="s">
        <v>193</v>
      </c>
      <c r="AT394" s="138" t="s">
        <v>138</v>
      </c>
      <c r="AU394" s="138" t="s">
        <v>82</v>
      </c>
      <c r="AY394" s="17" t="s">
        <v>135</v>
      </c>
      <c r="BE394" s="139">
        <f>IF(N394="základní",J394,0)</f>
        <v>0</v>
      </c>
      <c r="BF394" s="139">
        <f>IF(N394="snížená",J394,0)</f>
        <v>0</v>
      </c>
      <c r="BG394" s="139">
        <f>IF(N394="zákl. přenesená",J394,0)</f>
        <v>0</v>
      </c>
      <c r="BH394" s="139">
        <f>IF(N394="sníž. přenesená",J394,0)</f>
        <v>0</v>
      </c>
      <c r="BI394" s="139">
        <f>IF(N394="nulová",J394,0)</f>
        <v>0</v>
      </c>
      <c r="BJ394" s="17" t="s">
        <v>80</v>
      </c>
      <c r="BK394" s="139">
        <f>ROUND(I394*H394,2)</f>
        <v>0</v>
      </c>
      <c r="BL394" s="17" t="s">
        <v>193</v>
      </c>
      <c r="BM394" s="138" t="s">
        <v>916</v>
      </c>
    </row>
    <row r="395" spans="2:65" s="1" customFormat="1" ht="16.5" customHeight="1">
      <c r="B395" s="32"/>
      <c r="C395" s="127" t="s">
        <v>402</v>
      </c>
      <c r="D395" s="127" t="s">
        <v>138</v>
      </c>
      <c r="E395" s="128" t="s">
        <v>917</v>
      </c>
      <c r="F395" s="129" t="s">
        <v>918</v>
      </c>
      <c r="G395" s="130" t="s">
        <v>222</v>
      </c>
      <c r="H395" s="131">
        <v>6</v>
      </c>
      <c r="I395" s="132"/>
      <c r="J395" s="133">
        <f>ROUND(I395*H395,2)</f>
        <v>0</v>
      </c>
      <c r="K395" s="129" t="s">
        <v>476</v>
      </c>
      <c r="L395" s="32"/>
      <c r="M395" s="134" t="s">
        <v>19</v>
      </c>
      <c r="N395" s="135" t="s">
        <v>43</v>
      </c>
      <c r="P395" s="136">
        <f>O395*H395</f>
        <v>0</v>
      </c>
      <c r="Q395" s="136">
        <v>0</v>
      </c>
      <c r="R395" s="136">
        <f>Q395*H395</f>
        <v>0</v>
      </c>
      <c r="S395" s="136">
        <v>0</v>
      </c>
      <c r="T395" s="137">
        <f>S395*H395</f>
        <v>0</v>
      </c>
      <c r="AR395" s="138" t="s">
        <v>193</v>
      </c>
      <c r="AT395" s="138" t="s">
        <v>138</v>
      </c>
      <c r="AU395" s="138" t="s">
        <v>82</v>
      </c>
      <c r="AY395" s="17" t="s">
        <v>135</v>
      </c>
      <c r="BE395" s="139">
        <f>IF(N395="základní",J395,0)</f>
        <v>0</v>
      </c>
      <c r="BF395" s="139">
        <f>IF(N395="snížená",J395,0)</f>
        <v>0</v>
      </c>
      <c r="BG395" s="139">
        <f>IF(N395="zákl. přenesená",J395,0)</f>
        <v>0</v>
      </c>
      <c r="BH395" s="139">
        <f>IF(N395="sníž. přenesená",J395,0)</f>
        <v>0</v>
      </c>
      <c r="BI395" s="139">
        <f>IF(N395="nulová",J395,0)</f>
        <v>0</v>
      </c>
      <c r="BJ395" s="17" t="s">
        <v>80</v>
      </c>
      <c r="BK395" s="139">
        <f>ROUND(I395*H395,2)</f>
        <v>0</v>
      </c>
      <c r="BL395" s="17" t="s">
        <v>193</v>
      </c>
      <c r="BM395" s="138" t="s">
        <v>919</v>
      </c>
    </row>
    <row r="396" spans="2:65" s="1" customFormat="1" ht="16.5" customHeight="1">
      <c r="B396" s="32"/>
      <c r="C396" s="127" t="s">
        <v>920</v>
      </c>
      <c r="D396" s="127" t="s">
        <v>138</v>
      </c>
      <c r="E396" s="128" t="s">
        <v>921</v>
      </c>
      <c r="F396" s="129" t="s">
        <v>922</v>
      </c>
      <c r="G396" s="130" t="s">
        <v>222</v>
      </c>
      <c r="H396" s="131">
        <v>1</v>
      </c>
      <c r="I396" s="132"/>
      <c r="J396" s="133">
        <f>ROUND(I396*H396,2)</f>
        <v>0</v>
      </c>
      <c r="K396" s="129" t="s">
        <v>476</v>
      </c>
      <c r="L396" s="32"/>
      <c r="M396" s="134" t="s">
        <v>19</v>
      </c>
      <c r="N396" s="135" t="s">
        <v>43</v>
      </c>
      <c r="P396" s="136">
        <f>O396*H396</f>
        <v>0</v>
      </c>
      <c r="Q396" s="136">
        <v>0</v>
      </c>
      <c r="R396" s="136">
        <f>Q396*H396</f>
        <v>0</v>
      </c>
      <c r="S396" s="136">
        <v>0</v>
      </c>
      <c r="T396" s="137">
        <f>S396*H396</f>
        <v>0</v>
      </c>
      <c r="AR396" s="138" t="s">
        <v>193</v>
      </c>
      <c r="AT396" s="138" t="s">
        <v>138</v>
      </c>
      <c r="AU396" s="138" t="s">
        <v>82</v>
      </c>
      <c r="AY396" s="17" t="s">
        <v>135</v>
      </c>
      <c r="BE396" s="139">
        <f>IF(N396="základní",J396,0)</f>
        <v>0</v>
      </c>
      <c r="BF396" s="139">
        <f>IF(N396="snížená",J396,0)</f>
        <v>0</v>
      </c>
      <c r="BG396" s="139">
        <f>IF(N396="zákl. přenesená",J396,0)</f>
        <v>0</v>
      </c>
      <c r="BH396" s="139">
        <f>IF(N396="sníž. přenesená",J396,0)</f>
        <v>0</v>
      </c>
      <c r="BI396" s="139">
        <f>IF(N396="nulová",J396,0)</f>
        <v>0</v>
      </c>
      <c r="BJ396" s="17" t="s">
        <v>80</v>
      </c>
      <c r="BK396" s="139">
        <f>ROUND(I396*H396,2)</f>
        <v>0</v>
      </c>
      <c r="BL396" s="17" t="s">
        <v>193</v>
      </c>
      <c r="BM396" s="138" t="s">
        <v>923</v>
      </c>
    </row>
    <row r="397" spans="2:65" s="12" customFormat="1">
      <c r="B397" s="144"/>
      <c r="D397" s="145" t="s">
        <v>149</v>
      </c>
      <c r="E397" s="146" t="s">
        <v>19</v>
      </c>
      <c r="F397" s="147" t="s">
        <v>924</v>
      </c>
      <c r="H397" s="146" t="s">
        <v>19</v>
      </c>
      <c r="I397" s="148"/>
      <c r="L397" s="144"/>
      <c r="M397" s="149"/>
      <c r="T397" s="150"/>
      <c r="AT397" s="146" t="s">
        <v>149</v>
      </c>
      <c r="AU397" s="146" t="s">
        <v>82</v>
      </c>
      <c r="AV397" s="12" t="s">
        <v>80</v>
      </c>
      <c r="AW397" s="12" t="s">
        <v>33</v>
      </c>
      <c r="AX397" s="12" t="s">
        <v>72</v>
      </c>
      <c r="AY397" s="146" t="s">
        <v>135</v>
      </c>
    </row>
    <row r="398" spans="2:65" s="13" customFormat="1">
      <c r="B398" s="151"/>
      <c r="D398" s="145" t="s">
        <v>149</v>
      </c>
      <c r="E398" s="152" t="s">
        <v>19</v>
      </c>
      <c r="F398" s="153" t="s">
        <v>80</v>
      </c>
      <c r="H398" s="154">
        <v>1</v>
      </c>
      <c r="I398" s="155"/>
      <c r="L398" s="151"/>
      <c r="M398" s="156"/>
      <c r="T398" s="157"/>
      <c r="AT398" s="152" t="s">
        <v>149</v>
      </c>
      <c r="AU398" s="152" t="s">
        <v>82</v>
      </c>
      <c r="AV398" s="13" t="s">
        <v>82</v>
      </c>
      <c r="AW398" s="13" t="s">
        <v>33</v>
      </c>
      <c r="AX398" s="13" t="s">
        <v>72</v>
      </c>
      <c r="AY398" s="152" t="s">
        <v>135</v>
      </c>
    </row>
    <row r="399" spans="2:65" s="14" customFormat="1">
      <c r="B399" s="158"/>
      <c r="D399" s="145" t="s">
        <v>149</v>
      </c>
      <c r="E399" s="159" t="s">
        <v>19</v>
      </c>
      <c r="F399" s="160" t="s">
        <v>154</v>
      </c>
      <c r="H399" s="161">
        <v>1</v>
      </c>
      <c r="I399" s="162"/>
      <c r="L399" s="158"/>
      <c r="M399" s="163"/>
      <c r="T399" s="164"/>
      <c r="AT399" s="159" t="s">
        <v>149</v>
      </c>
      <c r="AU399" s="159" t="s">
        <v>82</v>
      </c>
      <c r="AV399" s="14" t="s">
        <v>143</v>
      </c>
      <c r="AW399" s="14" t="s">
        <v>33</v>
      </c>
      <c r="AX399" s="14" t="s">
        <v>80</v>
      </c>
      <c r="AY399" s="159" t="s">
        <v>135</v>
      </c>
    </row>
    <row r="400" spans="2:65" s="1" customFormat="1" ht="16.5" customHeight="1">
      <c r="B400" s="32"/>
      <c r="C400" s="127" t="s">
        <v>406</v>
      </c>
      <c r="D400" s="127" t="s">
        <v>138</v>
      </c>
      <c r="E400" s="128" t="s">
        <v>925</v>
      </c>
      <c r="F400" s="129" t="s">
        <v>926</v>
      </c>
      <c r="G400" s="130" t="s">
        <v>222</v>
      </c>
      <c r="H400" s="131">
        <v>8</v>
      </c>
      <c r="I400" s="132"/>
      <c r="J400" s="133">
        <f>ROUND(I400*H400,2)</f>
        <v>0</v>
      </c>
      <c r="K400" s="129" t="s">
        <v>476</v>
      </c>
      <c r="L400" s="32"/>
      <c r="M400" s="134" t="s">
        <v>19</v>
      </c>
      <c r="N400" s="135" t="s">
        <v>43</v>
      </c>
      <c r="P400" s="136">
        <f>O400*H400</f>
        <v>0</v>
      </c>
      <c r="Q400" s="136">
        <v>0</v>
      </c>
      <c r="R400" s="136">
        <f>Q400*H400</f>
        <v>0</v>
      </c>
      <c r="S400" s="136">
        <v>0</v>
      </c>
      <c r="T400" s="137">
        <f>S400*H400</f>
        <v>0</v>
      </c>
      <c r="AR400" s="138" t="s">
        <v>193</v>
      </c>
      <c r="AT400" s="138" t="s">
        <v>138</v>
      </c>
      <c r="AU400" s="138" t="s">
        <v>82</v>
      </c>
      <c r="AY400" s="17" t="s">
        <v>135</v>
      </c>
      <c r="BE400" s="139">
        <f>IF(N400="základní",J400,0)</f>
        <v>0</v>
      </c>
      <c r="BF400" s="139">
        <f>IF(N400="snížená",J400,0)</f>
        <v>0</v>
      </c>
      <c r="BG400" s="139">
        <f>IF(N400="zákl. přenesená",J400,0)</f>
        <v>0</v>
      </c>
      <c r="BH400" s="139">
        <f>IF(N400="sníž. přenesená",J400,0)</f>
        <v>0</v>
      </c>
      <c r="BI400" s="139">
        <f>IF(N400="nulová",J400,0)</f>
        <v>0</v>
      </c>
      <c r="BJ400" s="17" t="s">
        <v>80</v>
      </c>
      <c r="BK400" s="139">
        <f>ROUND(I400*H400,2)</f>
        <v>0</v>
      </c>
      <c r="BL400" s="17" t="s">
        <v>193</v>
      </c>
      <c r="BM400" s="138" t="s">
        <v>927</v>
      </c>
    </row>
    <row r="401" spans="2:65" s="12" customFormat="1">
      <c r="B401" s="144"/>
      <c r="D401" s="145" t="s">
        <v>149</v>
      </c>
      <c r="E401" s="146" t="s">
        <v>19</v>
      </c>
      <c r="F401" s="147" t="s">
        <v>928</v>
      </c>
      <c r="H401" s="146" t="s">
        <v>19</v>
      </c>
      <c r="I401" s="148"/>
      <c r="L401" s="144"/>
      <c r="M401" s="149"/>
      <c r="T401" s="150"/>
      <c r="AT401" s="146" t="s">
        <v>149</v>
      </c>
      <c r="AU401" s="146" t="s">
        <v>82</v>
      </c>
      <c r="AV401" s="12" t="s">
        <v>80</v>
      </c>
      <c r="AW401" s="12" t="s">
        <v>33</v>
      </c>
      <c r="AX401" s="12" t="s">
        <v>72</v>
      </c>
      <c r="AY401" s="146" t="s">
        <v>135</v>
      </c>
    </row>
    <row r="402" spans="2:65" s="13" customFormat="1">
      <c r="B402" s="151"/>
      <c r="D402" s="145" t="s">
        <v>149</v>
      </c>
      <c r="E402" s="152" t="s">
        <v>19</v>
      </c>
      <c r="F402" s="153" t="s">
        <v>167</v>
      </c>
      <c r="H402" s="154">
        <v>8</v>
      </c>
      <c r="I402" s="155"/>
      <c r="L402" s="151"/>
      <c r="M402" s="156"/>
      <c r="T402" s="157"/>
      <c r="AT402" s="152" t="s">
        <v>149</v>
      </c>
      <c r="AU402" s="152" t="s">
        <v>82</v>
      </c>
      <c r="AV402" s="13" t="s">
        <v>82</v>
      </c>
      <c r="AW402" s="13" t="s">
        <v>33</v>
      </c>
      <c r="AX402" s="13" t="s">
        <v>72</v>
      </c>
      <c r="AY402" s="152" t="s">
        <v>135</v>
      </c>
    </row>
    <row r="403" spans="2:65" s="14" customFormat="1">
      <c r="B403" s="158"/>
      <c r="D403" s="145" t="s">
        <v>149</v>
      </c>
      <c r="E403" s="159" t="s">
        <v>19</v>
      </c>
      <c r="F403" s="160" t="s">
        <v>154</v>
      </c>
      <c r="H403" s="161">
        <v>8</v>
      </c>
      <c r="I403" s="162"/>
      <c r="L403" s="158"/>
      <c r="M403" s="163"/>
      <c r="T403" s="164"/>
      <c r="AT403" s="159" t="s">
        <v>149</v>
      </c>
      <c r="AU403" s="159" t="s">
        <v>82</v>
      </c>
      <c r="AV403" s="14" t="s">
        <v>143</v>
      </c>
      <c r="AW403" s="14" t="s">
        <v>33</v>
      </c>
      <c r="AX403" s="14" t="s">
        <v>80</v>
      </c>
      <c r="AY403" s="159" t="s">
        <v>135</v>
      </c>
    </row>
    <row r="404" spans="2:65" s="1" customFormat="1" ht="16.5" customHeight="1">
      <c r="B404" s="32"/>
      <c r="C404" s="127" t="s">
        <v>929</v>
      </c>
      <c r="D404" s="127" t="s">
        <v>138</v>
      </c>
      <c r="E404" s="128" t="s">
        <v>930</v>
      </c>
      <c r="F404" s="129" t="s">
        <v>931</v>
      </c>
      <c r="G404" s="130" t="s">
        <v>222</v>
      </c>
      <c r="H404" s="131">
        <v>1</v>
      </c>
      <c r="I404" s="132"/>
      <c r="J404" s="133">
        <f>ROUND(I404*H404,2)</f>
        <v>0</v>
      </c>
      <c r="K404" s="129" t="s">
        <v>476</v>
      </c>
      <c r="L404" s="32"/>
      <c r="M404" s="134" t="s">
        <v>19</v>
      </c>
      <c r="N404" s="135" t="s">
        <v>43</v>
      </c>
      <c r="P404" s="136">
        <f>O404*H404</f>
        <v>0</v>
      </c>
      <c r="Q404" s="136">
        <v>0</v>
      </c>
      <c r="R404" s="136">
        <f>Q404*H404</f>
        <v>0</v>
      </c>
      <c r="S404" s="136">
        <v>0</v>
      </c>
      <c r="T404" s="137">
        <f>S404*H404</f>
        <v>0</v>
      </c>
      <c r="AR404" s="138" t="s">
        <v>193</v>
      </c>
      <c r="AT404" s="138" t="s">
        <v>138</v>
      </c>
      <c r="AU404" s="138" t="s">
        <v>82</v>
      </c>
      <c r="AY404" s="17" t="s">
        <v>135</v>
      </c>
      <c r="BE404" s="139">
        <f>IF(N404="základní",J404,0)</f>
        <v>0</v>
      </c>
      <c r="BF404" s="139">
        <f>IF(N404="snížená",J404,0)</f>
        <v>0</v>
      </c>
      <c r="BG404" s="139">
        <f>IF(N404="zákl. přenesená",J404,0)</f>
        <v>0</v>
      </c>
      <c r="BH404" s="139">
        <f>IF(N404="sníž. přenesená",J404,0)</f>
        <v>0</v>
      </c>
      <c r="BI404" s="139">
        <f>IF(N404="nulová",J404,0)</f>
        <v>0</v>
      </c>
      <c r="BJ404" s="17" t="s">
        <v>80</v>
      </c>
      <c r="BK404" s="139">
        <f>ROUND(I404*H404,2)</f>
        <v>0</v>
      </c>
      <c r="BL404" s="17" t="s">
        <v>193</v>
      </c>
      <c r="BM404" s="138" t="s">
        <v>932</v>
      </c>
    </row>
    <row r="405" spans="2:65" s="12" customFormat="1">
      <c r="B405" s="144"/>
      <c r="D405" s="145" t="s">
        <v>149</v>
      </c>
      <c r="E405" s="146" t="s">
        <v>19</v>
      </c>
      <c r="F405" s="147" t="s">
        <v>928</v>
      </c>
      <c r="H405" s="146" t="s">
        <v>19</v>
      </c>
      <c r="I405" s="148"/>
      <c r="L405" s="144"/>
      <c r="M405" s="149"/>
      <c r="T405" s="150"/>
      <c r="AT405" s="146" t="s">
        <v>149</v>
      </c>
      <c r="AU405" s="146" t="s">
        <v>82</v>
      </c>
      <c r="AV405" s="12" t="s">
        <v>80</v>
      </c>
      <c r="AW405" s="12" t="s">
        <v>33</v>
      </c>
      <c r="AX405" s="12" t="s">
        <v>72</v>
      </c>
      <c r="AY405" s="146" t="s">
        <v>135</v>
      </c>
    </row>
    <row r="406" spans="2:65" s="13" customFormat="1">
      <c r="B406" s="151"/>
      <c r="D406" s="145" t="s">
        <v>149</v>
      </c>
      <c r="E406" s="152" t="s">
        <v>19</v>
      </c>
      <c r="F406" s="153" t="s">
        <v>80</v>
      </c>
      <c r="H406" s="154">
        <v>1</v>
      </c>
      <c r="I406" s="155"/>
      <c r="L406" s="151"/>
      <c r="M406" s="156"/>
      <c r="T406" s="157"/>
      <c r="AT406" s="152" t="s">
        <v>149</v>
      </c>
      <c r="AU406" s="152" t="s">
        <v>82</v>
      </c>
      <c r="AV406" s="13" t="s">
        <v>82</v>
      </c>
      <c r="AW406" s="13" t="s">
        <v>33</v>
      </c>
      <c r="AX406" s="13" t="s">
        <v>72</v>
      </c>
      <c r="AY406" s="152" t="s">
        <v>135</v>
      </c>
    </row>
    <row r="407" spans="2:65" s="14" customFormat="1">
      <c r="B407" s="158"/>
      <c r="D407" s="145" t="s">
        <v>149</v>
      </c>
      <c r="E407" s="159" t="s">
        <v>19</v>
      </c>
      <c r="F407" s="160" t="s">
        <v>154</v>
      </c>
      <c r="H407" s="161">
        <v>1</v>
      </c>
      <c r="I407" s="162"/>
      <c r="L407" s="158"/>
      <c r="M407" s="163"/>
      <c r="T407" s="164"/>
      <c r="AT407" s="159" t="s">
        <v>149</v>
      </c>
      <c r="AU407" s="159" t="s">
        <v>82</v>
      </c>
      <c r="AV407" s="14" t="s">
        <v>143</v>
      </c>
      <c r="AW407" s="14" t="s">
        <v>33</v>
      </c>
      <c r="AX407" s="14" t="s">
        <v>80</v>
      </c>
      <c r="AY407" s="159" t="s">
        <v>135</v>
      </c>
    </row>
    <row r="408" spans="2:65" s="1" customFormat="1" ht="16.5" customHeight="1">
      <c r="B408" s="32"/>
      <c r="C408" s="127" t="s">
        <v>411</v>
      </c>
      <c r="D408" s="127" t="s">
        <v>138</v>
      </c>
      <c r="E408" s="128" t="s">
        <v>933</v>
      </c>
      <c r="F408" s="129" t="s">
        <v>934</v>
      </c>
      <c r="G408" s="130" t="s">
        <v>222</v>
      </c>
      <c r="H408" s="131">
        <v>4</v>
      </c>
      <c r="I408" s="132"/>
      <c r="J408" s="133">
        <f t="shared" ref="J408:J416" si="40">ROUND(I408*H408,2)</f>
        <v>0</v>
      </c>
      <c r="K408" s="129" t="s">
        <v>476</v>
      </c>
      <c r="L408" s="32"/>
      <c r="M408" s="134" t="s">
        <v>19</v>
      </c>
      <c r="N408" s="135" t="s">
        <v>43</v>
      </c>
      <c r="P408" s="136">
        <f t="shared" ref="P408:P416" si="41">O408*H408</f>
        <v>0</v>
      </c>
      <c r="Q408" s="136">
        <v>0</v>
      </c>
      <c r="R408" s="136">
        <f t="shared" ref="R408:R416" si="42">Q408*H408</f>
        <v>0</v>
      </c>
      <c r="S408" s="136">
        <v>0</v>
      </c>
      <c r="T408" s="137">
        <f t="shared" ref="T408:T416" si="43">S408*H408</f>
        <v>0</v>
      </c>
      <c r="AR408" s="138" t="s">
        <v>193</v>
      </c>
      <c r="AT408" s="138" t="s">
        <v>138</v>
      </c>
      <c r="AU408" s="138" t="s">
        <v>82</v>
      </c>
      <c r="AY408" s="17" t="s">
        <v>135</v>
      </c>
      <c r="BE408" s="139">
        <f t="shared" ref="BE408:BE416" si="44">IF(N408="základní",J408,0)</f>
        <v>0</v>
      </c>
      <c r="BF408" s="139">
        <f t="shared" ref="BF408:BF416" si="45">IF(N408="snížená",J408,0)</f>
        <v>0</v>
      </c>
      <c r="BG408" s="139">
        <f t="shared" ref="BG408:BG416" si="46">IF(N408="zákl. přenesená",J408,0)</f>
        <v>0</v>
      </c>
      <c r="BH408" s="139">
        <f t="shared" ref="BH408:BH416" si="47">IF(N408="sníž. přenesená",J408,0)</f>
        <v>0</v>
      </c>
      <c r="BI408" s="139">
        <f t="shared" ref="BI408:BI416" si="48">IF(N408="nulová",J408,0)</f>
        <v>0</v>
      </c>
      <c r="BJ408" s="17" t="s">
        <v>80</v>
      </c>
      <c r="BK408" s="139">
        <f t="shared" ref="BK408:BK416" si="49">ROUND(I408*H408,2)</f>
        <v>0</v>
      </c>
      <c r="BL408" s="17" t="s">
        <v>193</v>
      </c>
      <c r="BM408" s="138" t="s">
        <v>935</v>
      </c>
    </row>
    <row r="409" spans="2:65" s="1" customFormat="1" ht="24.15" customHeight="1">
      <c r="B409" s="32"/>
      <c r="C409" s="127" t="s">
        <v>936</v>
      </c>
      <c r="D409" s="127" t="s">
        <v>138</v>
      </c>
      <c r="E409" s="128" t="s">
        <v>937</v>
      </c>
      <c r="F409" s="129" t="s">
        <v>938</v>
      </c>
      <c r="G409" s="130" t="s">
        <v>19</v>
      </c>
      <c r="H409" s="131">
        <v>0</v>
      </c>
      <c r="I409" s="132"/>
      <c r="J409" s="133">
        <f t="shared" si="40"/>
        <v>0</v>
      </c>
      <c r="K409" s="129" t="s">
        <v>476</v>
      </c>
      <c r="L409" s="32"/>
      <c r="M409" s="134" t="s">
        <v>19</v>
      </c>
      <c r="N409" s="135" t="s">
        <v>43</v>
      </c>
      <c r="P409" s="136">
        <f t="shared" si="41"/>
        <v>0</v>
      </c>
      <c r="Q409" s="136">
        <v>0</v>
      </c>
      <c r="R409" s="136">
        <f t="shared" si="42"/>
        <v>0</v>
      </c>
      <c r="S409" s="136">
        <v>0</v>
      </c>
      <c r="T409" s="137">
        <f t="shared" si="43"/>
        <v>0</v>
      </c>
      <c r="AR409" s="138" t="s">
        <v>193</v>
      </c>
      <c r="AT409" s="138" t="s">
        <v>138</v>
      </c>
      <c r="AU409" s="138" t="s">
        <v>82</v>
      </c>
      <c r="AY409" s="17" t="s">
        <v>135</v>
      </c>
      <c r="BE409" s="139">
        <f t="shared" si="44"/>
        <v>0</v>
      </c>
      <c r="BF409" s="139">
        <f t="shared" si="45"/>
        <v>0</v>
      </c>
      <c r="BG409" s="139">
        <f t="shared" si="46"/>
        <v>0</v>
      </c>
      <c r="BH409" s="139">
        <f t="shared" si="47"/>
        <v>0</v>
      </c>
      <c r="BI409" s="139">
        <f t="shared" si="48"/>
        <v>0</v>
      </c>
      <c r="BJ409" s="17" t="s">
        <v>80</v>
      </c>
      <c r="BK409" s="139">
        <f t="shared" si="49"/>
        <v>0</v>
      </c>
      <c r="BL409" s="17" t="s">
        <v>193</v>
      </c>
      <c r="BM409" s="138" t="s">
        <v>939</v>
      </c>
    </row>
    <row r="410" spans="2:65" s="1" customFormat="1" ht="16.5" customHeight="1">
      <c r="B410" s="32"/>
      <c r="C410" s="127" t="s">
        <v>415</v>
      </c>
      <c r="D410" s="127" t="s">
        <v>138</v>
      </c>
      <c r="E410" s="128" t="s">
        <v>940</v>
      </c>
      <c r="F410" s="129" t="s">
        <v>941</v>
      </c>
      <c r="G410" s="130" t="s">
        <v>222</v>
      </c>
      <c r="H410" s="131">
        <v>1</v>
      </c>
      <c r="I410" s="132"/>
      <c r="J410" s="133">
        <f t="shared" si="40"/>
        <v>0</v>
      </c>
      <c r="K410" s="129" t="s">
        <v>476</v>
      </c>
      <c r="L410" s="32"/>
      <c r="M410" s="134" t="s">
        <v>19</v>
      </c>
      <c r="N410" s="135" t="s">
        <v>43</v>
      </c>
      <c r="P410" s="136">
        <f t="shared" si="41"/>
        <v>0</v>
      </c>
      <c r="Q410" s="136">
        <v>0</v>
      </c>
      <c r="R410" s="136">
        <f t="shared" si="42"/>
        <v>0</v>
      </c>
      <c r="S410" s="136">
        <v>0</v>
      </c>
      <c r="T410" s="137">
        <f t="shared" si="43"/>
        <v>0</v>
      </c>
      <c r="AR410" s="138" t="s">
        <v>193</v>
      </c>
      <c r="AT410" s="138" t="s">
        <v>138</v>
      </c>
      <c r="AU410" s="138" t="s">
        <v>82</v>
      </c>
      <c r="AY410" s="17" t="s">
        <v>135</v>
      </c>
      <c r="BE410" s="139">
        <f t="shared" si="44"/>
        <v>0</v>
      </c>
      <c r="BF410" s="139">
        <f t="shared" si="45"/>
        <v>0</v>
      </c>
      <c r="BG410" s="139">
        <f t="shared" si="46"/>
        <v>0</v>
      </c>
      <c r="BH410" s="139">
        <f t="shared" si="47"/>
        <v>0</v>
      </c>
      <c r="BI410" s="139">
        <f t="shared" si="48"/>
        <v>0</v>
      </c>
      <c r="BJ410" s="17" t="s">
        <v>80</v>
      </c>
      <c r="BK410" s="139">
        <f t="shared" si="49"/>
        <v>0</v>
      </c>
      <c r="BL410" s="17" t="s">
        <v>193</v>
      </c>
      <c r="BM410" s="138" t="s">
        <v>942</v>
      </c>
    </row>
    <row r="411" spans="2:65" s="1" customFormat="1" ht="16.5" customHeight="1">
      <c r="B411" s="32"/>
      <c r="C411" s="127" t="s">
        <v>943</v>
      </c>
      <c r="D411" s="127" t="s">
        <v>138</v>
      </c>
      <c r="E411" s="128" t="s">
        <v>944</v>
      </c>
      <c r="F411" s="129" t="s">
        <v>945</v>
      </c>
      <c r="G411" s="130" t="s">
        <v>222</v>
      </c>
      <c r="H411" s="131">
        <v>1</v>
      </c>
      <c r="I411" s="132"/>
      <c r="J411" s="133">
        <f t="shared" si="40"/>
        <v>0</v>
      </c>
      <c r="K411" s="129" t="s">
        <v>476</v>
      </c>
      <c r="L411" s="32"/>
      <c r="M411" s="134" t="s">
        <v>19</v>
      </c>
      <c r="N411" s="135" t="s">
        <v>43</v>
      </c>
      <c r="P411" s="136">
        <f t="shared" si="41"/>
        <v>0</v>
      </c>
      <c r="Q411" s="136">
        <v>0</v>
      </c>
      <c r="R411" s="136">
        <f t="shared" si="42"/>
        <v>0</v>
      </c>
      <c r="S411" s="136">
        <v>0</v>
      </c>
      <c r="T411" s="137">
        <f t="shared" si="43"/>
        <v>0</v>
      </c>
      <c r="AR411" s="138" t="s">
        <v>193</v>
      </c>
      <c r="AT411" s="138" t="s">
        <v>138</v>
      </c>
      <c r="AU411" s="138" t="s">
        <v>82</v>
      </c>
      <c r="AY411" s="17" t="s">
        <v>135</v>
      </c>
      <c r="BE411" s="139">
        <f t="shared" si="44"/>
        <v>0</v>
      </c>
      <c r="BF411" s="139">
        <f t="shared" si="45"/>
        <v>0</v>
      </c>
      <c r="BG411" s="139">
        <f t="shared" si="46"/>
        <v>0</v>
      </c>
      <c r="BH411" s="139">
        <f t="shared" si="47"/>
        <v>0</v>
      </c>
      <c r="BI411" s="139">
        <f t="shared" si="48"/>
        <v>0</v>
      </c>
      <c r="BJ411" s="17" t="s">
        <v>80</v>
      </c>
      <c r="BK411" s="139">
        <f t="shared" si="49"/>
        <v>0</v>
      </c>
      <c r="BL411" s="17" t="s">
        <v>193</v>
      </c>
      <c r="BM411" s="138" t="s">
        <v>946</v>
      </c>
    </row>
    <row r="412" spans="2:65" s="1" customFormat="1" ht="16.5" customHeight="1">
      <c r="B412" s="32"/>
      <c r="C412" s="127" t="s">
        <v>422</v>
      </c>
      <c r="D412" s="127" t="s">
        <v>138</v>
      </c>
      <c r="E412" s="128" t="s">
        <v>947</v>
      </c>
      <c r="F412" s="129" t="s">
        <v>948</v>
      </c>
      <c r="G412" s="130" t="s">
        <v>222</v>
      </c>
      <c r="H412" s="131">
        <v>1</v>
      </c>
      <c r="I412" s="132"/>
      <c r="J412" s="133">
        <f t="shared" si="40"/>
        <v>0</v>
      </c>
      <c r="K412" s="129" t="s">
        <v>476</v>
      </c>
      <c r="L412" s="32"/>
      <c r="M412" s="134" t="s">
        <v>19</v>
      </c>
      <c r="N412" s="135" t="s">
        <v>43</v>
      </c>
      <c r="P412" s="136">
        <f t="shared" si="41"/>
        <v>0</v>
      </c>
      <c r="Q412" s="136">
        <v>0</v>
      </c>
      <c r="R412" s="136">
        <f t="shared" si="42"/>
        <v>0</v>
      </c>
      <c r="S412" s="136">
        <v>0</v>
      </c>
      <c r="T412" s="137">
        <f t="shared" si="43"/>
        <v>0</v>
      </c>
      <c r="AR412" s="138" t="s">
        <v>193</v>
      </c>
      <c r="AT412" s="138" t="s">
        <v>138</v>
      </c>
      <c r="AU412" s="138" t="s">
        <v>82</v>
      </c>
      <c r="AY412" s="17" t="s">
        <v>135</v>
      </c>
      <c r="BE412" s="139">
        <f t="shared" si="44"/>
        <v>0</v>
      </c>
      <c r="BF412" s="139">
        <f t="shared" si="45"/>
        <v>0</v>
      </c>
      <c r="BG412" s="139">
        <f t="shared" si="46"/>
        <v>0</v>
      </c>
      <c r="BH412" s="139">
        <f t="shared" si="47"/>
        <v>0</v>
      </c>
      <c r="BI412" s="139">
        <f t="shared" si="48"/>
        <v>0</v>
      </c>
      <c r="BJ412" s="17" t="s">
        <v>80</v>
      </c>
      <c r="BK412" s="139">
        <f t="shared" si="49"/>
        <v>0</v>
      </c>
      <c r="BL412" s="17" t="s">
        <v>193</v>
      </c>
      <c r="BM412" s="138" t="s">
        <v>949</v>
      </c>
    </row>
    <row r="413" spans="2:65" s="1" customFormat="1" ht="16.5" customHeight="1">
      <c r="B413" s="32"/>
      <c r="C413" s="127" t="s">
        <v>950</v>
      </c>
      <c r="D413" s="127" t="s">
        <v>138</v>
      </c>
      <c r="E413" s="128" t="s">
        <v>951</v>
      </c>
      <c r="F413" s="129" t="s">
        <v>952</v>
      </c>
      <c r="G413" s="130" t="s">
        <v>396</v>
      </c>
      <c r="H413" s="131">
        <v>2</v>
      </c>
      <c r="I413" s="132"/>
      <c r="J413" s="133">
        <f t="shared" si="40"/>
        <v>0</v>
      </c>
      <c r="K413" s="129" t="s">
        <v>476</v>
      </c>
      <c r="L413" s="32"/>
      <c r="M413" s="134" t="s">
        <v>19</v>
      </c>
      <c r="N413" s="135" t="s">
        <v>43</v>
      </c>
      <c r="P413" s="136">
        <f t="shared" si="41"/>
        <v>0</v>
      </c>
      <c r="Q413" s="136">
        <v>0</v>
      </c>
      <c r="R413" s="136">
        <f t="shared" si="42"/>
        <v>0</v>
      </c>
      <c r="S413" s="136">
        <v>0</v>
      </c>
      <c r="T413" s="137">
        <f t="shared" si="43"/>
        <v>0</v>
      </c>
      <c r="AR413" s="138" t="s">
        <v>193</v>
      </c>
      <c r="AT413" s="138" t="s">
        <v>138</v>
      </c>
      <c r="AU413" s="138" t="s">
        <v>82</v>
      </c>
      <c r="AY413" s="17" t="s">
        <v>135</v>
      </c>
      <c r="BE413" s="139">
        <f t="shared" si="44"/>
        <v>0</v>
      </c>
      <c r="BF413" s="139">
        <f t="shared" si="45"/>
        <v>0</v>
      </c>
      <c r="BG413" s="139">
        <f t="shared" si="46"/>
        <v>0</v>
      </c>
      <c r="BH413" s="139">
        <f t="shared" si="47"/>
        <v>0</v>
      </c>
      <c r="BI413" s="139">
        <f t="shared" si="48"/>
        <v>0</v>
      </c>
      <c r="BJ413" s="17" t="s">
        <v>80</v>
      </c>
      <c r="BK413" s="139">
        <f t="shared" si="49"/>
        <v>0</v>
      </c>
      <c r="BL413" s="17" t="s">
        <v>193</v>
      </c>
      <c r="BM413" s="138" t="s">
        <v>953</v>
      </c>
    </row>
    <row r="414" spans="2:65" s="1" customFormat="1" ht="16.5" customHeight="1">
      <c r="B414" s="32"/>
      <c r="C414" s="127" t="s">
        <v>427</v>
      </c>
      <c r="D414" s="127" t="s">
        <v>138</v>
      </c>
      <c r="E414" s="128" t="s">
        <v>954</v>
      </c>
      <c r="F414" s="129" t="s">
        <v>955</v>
      </c>
      <c r="G414" s="130" t="s">
        <v>222</v>
      </c>
      <c r="H414" s="131">
        <v>6</v>
      </c>
      <c r="I414" s="132"/>
      <c r="J414" s="133">
        <f t="shared" si="40"/>
        <v>0</v>
      </c>
      <c r="K414" s="129" t="s">
        <v>476</v>
      </c>
      <c r="L414" s="32"/>
      <c r="M414" s="134" t="s">
        <v>19</v>
      </c>
      <c r="N414" s="135" t="s">
        <v>43</v>
      </c>
      <c r="P414" s="136">
        <f t="shared" si="41"/>
        <v>0</v>
      </c>
      <c r="Q414" s="136">
        <v>0</v>
      </c>
      <c r="R414" s="136">
        <f t="shared" si="42"/>
        <v>0</v>
      </c>
      <c r="S414" s="136">
        <v>0</v>
      </c>
      <c r="T414" s="137">
        <f t="shared" si="43"/>
        <v>0</v>
      </c>
      <c r="AR414" s="138" t="s">
        <v>193</v>
      </c>
      <c r="AT414" s="138" t="s">
        <v>138</v>
      </c>
      <c r="AU414" s="138" t="s">
        <v>82</v>
      </c>
      <c r="AY414" s="17" t="s">
        <v>135</v>
      </c>
      <c r="BE414" s="139">
        <f t="shared" si="44"/>
        <v>0</v>
      </c>
      <c r="BF414" s="139">
        <f t="shared" si="45"/>
        <v>0</v>
      </c>
      <c r="BG414" s="139">
        <f t="shared" si="46"/>
        <v>0</v>
      </c>
      <c r="BH414" s="139">
        <f t="shared" si="47"/>
        <v>0</v>
      </c>
      <c r="BI414" s="139">
        <f t="shared" si="48"/>
        <v>0</v>
      </c>
      <c r="BJ414" s="17" t="s">
        <v>80</v>
      </c>
      <c r="BK414" s="139">
        <f t="shared" si="49"/>
        <v>0</v>
      </c>
      <c r="BL414" s="17" t="s">
        <v>193</v>
      </c>
      <c r="BM414" s="138" t="s">
        <v>956</v>
      </c>
    </row>
    <row r="415" spans="2:65" s="1" customFormat="1" ht="16.5" customHeight="1">
      <c r="B415" s="32"/>
      <c r="C415" s="127" t="s">
        <v>957</v>
      </c>
      <c r="D415" s="127" t="s">
        <v>138</v>
      </c>
      <c r="E415" s="128" t="s">
        <v>958</v>
      </c>
      <c r="F415" s="129" t="s">
        <v>959</v>
      </c>
      <c r="G415" s="130" t="s">
        <v>396</v>
      </c>
      <c r="H415" s="131">
        <v>1</v>
      </c>
      <c r="I415" s="132"/>
      <c r="J415" s="133">
        <f t="shared" si="40"/>
        <v>0</v>
      </c>
      <c r="K415" s="129" t="s">
        <v>476</v>
      </c>
      <c r="L415" s="32"/>
      <c r="M415" s="134" t="s">
        <v>19</v>
      </c>
      <c r="N415" s="135" t="s">
        <v>43</v>
      </c>
      <c r="P415" s="136">
        <f t="shared" si="41"/>
        <v>0</v>
      </c>
      <c r="Q415" s="136">
        <v>0</v>
      </c>
      <c r="R415" s="136">
        <f t="shared" si="42"/>
        <v>0</v>
      </c>
      <c r="S415" s="136">
        <v>0</v>
      </c>
      <c r="T415" s="137">
        <f t="shared" si="43"/>
        <v>0</v>
      </c>
      <c r="AR415" s="138" t="s">
        <v>193</v>
      </c>
      <c r="AT415" s="138" t="s">
        <v>138</v>
      </c>
      <c r="AU415" s="138" t="s">
        <v>82</v>
      </c>
      <c r="AY415" s="17" t="s">
        <v>135</v>
      </c>
      <c r="BE415" s="139">
        <f t="shared" si="44"/>
        <v>0</v>
      </c>
      <c r="BF415" s="139">
        <f t="shared" si="45"/>
        <v>0</v>
      </c>
      <c r="BG415" s="139">
        <f t="shared" si="46"/>
        <v>0</v>
      </c>
      <c r="BH415" s="139">
        <f t="shared" si="47"/>
        <v>0</v>
      </c>
      <c r="BI415" s="139">
        <f t="shared" si="48"/>
        <v>0</v>
      </c>
      <c r="BJ415" s="17" t="s">
        <v>80</v>
      </c>
      <c r="BK415" s="139">
        <f t="shared" si="49"/>
        <v>0</v>
      </c>
      <c r="BL415" s="17" t="s">
        <v>193</v>
      </c>
      <c r="BM415" s="138" t="s">
        <v>960</v>
      </c>
    </row>
    <row r="416" spans="2:65" s="1" customFormat="1" ht="16.5" customHeight="1">
      <c r="B416" s="32"/>
      <c r="C416" s="127" t="s">
        <v>432</v>
      </c>
      <c r="D416" s="127" t="s">
        <v>138</v>
      </c>
      <c r="E416" s="128" t="s">
        <v>961</v>
      </c>
      <c r="F416" s="129" t="s">
        <v>962</v>
      </c>
      <c r="G416" s="130" t="s">
        <v>520</v>
      </c>
      <c r="H416" s="131">
        <v>42</v>
      </c>
      <c r="I416" s="132"/>
      <c r="J416" s="133">
        <f t="shared" si="40"/>
        <v>0</v>
      </c>
      <c r="K416" s="129" t="s">
        <v>476</v>
      </c>
      <c r="L416" s="32"/>
      <c r="M416" s="134" t="s">
        <v>19</v>
      </c>
      <c r="N416" s="135" t="s">
        <v>43</v>
      </c>
      <c r="P416" s="136">
        <f t="shared" si="41"/>
        <v>0</v>
      </c>
      <c r="Q416" s="136">
        <v>0</v>
      </c>
      <c r="R416" s="136">
        <f t="shared" si="42"/>
        <v>0</v>
      </c>
      <c r="S416" s="136">
        <v>0</v>
      </c>
      <c r="T416" s="137">
        <f t="shared" si="43"/>
        <v>0</v>
      </c>
      <c r="AR416" s="138" t="s">
        <v>193</v>
      </c>
      <c r="AT416" s="138" t="s">
        <v>138</v>
      </c>
      <c r="AU416" s="138" t="s">
        <v>82</v>
      </c>
      <c r="AY416" s="17" t="s">
        <v>135</v>
      </c>
      <c r="BE416" s="139">
        <f t="shared" si="44"/>
        <v>0</v>
      </c>
      <c r="BF416" s="139">
        <f t="shared" si="45"/>
        <v>0</v>
      </c>
      <c r="BG416" s="139">
        <f t="shared" si="46"/>
        <v>0</v>
      </c>
      <c r="BH416" s="139">
        <f t="shared" si="47"/>
        <v>0</v>
      </c>
      <c r="BI416" s="139">
        <f t="shared" si="48"/>
        <v>0</v>
      </c>
      <c r="BJ416" s="17" t="s">
        <v>80</v>
      </c>
      <c r="BK416" s="139">
        <f t="shared" si="49"/>
        <v>0</v>
      </c>
      <c r="BL416" s="17" t="s">
        <v>193</v>
      </c>
      <c r="BM416" s="138" t="s">
        <v>963</v>
      </c>
    </row>
    <row r="417" spans="2:65" s="12" customFormat="1">
      <c r="B417" s="144"/>
      <c r="D417" s="145" t="s">
        <v>149</v>
      </c>
      <c r="E417" s="146" t="s">
        <v>19</v>
      </c>
      <c r="F417" s="147" t="s">
        <v>964</v>
      </c>
      <c r="H417" s="146" t="s">
        <v>19</v>
      </c>
      <c r="I417" s="148"/>
      <c r="L417" s="144"/>
      <c r="M417" s="149"/>
      <c r="T417" s="150"/>
      <c r="AT417" s="146" t="s">
        <v>149</v>
      </c>
      <c r="AU417" s="146" t="s">
        <v>82</v>
      </c>
      <c r="AV417" s="12" t="s">
        <v>80</v>
      </c>
      <c r="AW417" s="12" t="s">
        <v>33</v>
      </c>
      <c r="AX417" s="12" t="s">
        <v>72</v>
      </c>
      <c r="AY417" s="146" t="s">
        <v>135</v>
      </c>
    </row>
    <row r="418" spans="2:65" s="12" customFormat="1">
      <c r="B418" s="144"/>
      <c r="D418" s="145" t="s">
        <v>149</v>
      </c>
      <c r="E418" s="146" t="s">
        <v>19</v>
      </c>
      <c r="F418" s="147" t="s">
        <v>965</v>
      </c>
      <c r="H418" s="146" t="s">
        <v>19</v>
      </c>
      <c r="I418" s="148"/>
      <c r="L418" s="144"/>
      <c r="M418" s="149"/>
      <c r="T418" s="150"/>
      <c r="AT418" s="146" t="s">
        <v>149</v>
      </c>
      <c r="AU418" s="146" t="s">
        <v>82</v>
      </c>
      <c r="AV418" s="12" t="s">
        <v>80</v>
      </c>
      <c r="AW418" s="12" t="s">
        <v>33</v>
      </c>
      <c r="AX418" s="12" t="s">
        <v>72</v>
      </c>
      <c r="AY418" s="146" t="s">
        <v>135</v>
      </c>
    </row>
    <row r="419" spans="2:65" s="12" customFormat="1">
      <c r="B419" s="144"/>
      <c r="D419" s="145" t="s">
        <v>149</v>
      </c>
      <c r="E419" s="146" t="s">
        <v>19</v>
      </c>
      <c r="F419" s="147" t="s">
        <v>966</v>
      </c>
      <c r="H419" s="146" t="s">
        <v>19</v>
      </c>
      <c r="I419" s="148"/>
      <c r="L419" s="144"/>
      <c r="M419" s="149"/>
      <c r="T419" s="150"/>
      <c r="AT419" s="146" t="s">
        <v>149</v>
      </c>
      <c r="AU419" s="146" t="s">
        <v>82</v>
      </c>
      <c r="AV419" s="12" t="s">
        <v>80</v>
      </c>
      <c r="AW419" s="12" t="s">
        <v>33</v>
      </c>
      <c r="AX419" s="12" t="s">
        <v>72</v>
      </c>
      <c r="AY419" s="146" t="s">
        <v>135</v>
      </c>
    </row>
    <row r="420" spans="2:65" s="12" customFormat="1">
      <c r="B420" s="144"/>
      <c r="D420" s="145" t="s">
        <v>149</v>
      </c>
      <c r="E420" s="146" t="s">
        <v>19</v>
      </c>
      <c r="F420" s="147" t="s">
        <v>967</v>
      </c>
      <c r="H420" s="146" t="s">
        <v>19</v>
      </c>
      <c r="I420" s="148"/>
      <c r="L420" s="144"/>
      <c r="M420" s="149"/>
      <c r="T420" s="150"/>
      <c r="AT420" s="146" t="s">
        <v>149</v>
      </c>
      <c r="AU420" s="146" t="s">
        <v>82</v>
      </c>
      <c r="AV420" s="12" t="s">
        <v>80</v>
      </c>
      <c r="AW420" s="12" t="s">
        <v>33</v>
      </c>
      <c r="AX420" s="12" t="s">
        <v>72</v>
      </c>
      <c r="AY420" s="146" t="s">
        <v>135</v>
      </c>
    </row>
    <row r="421" spans="2:65" s="13" customFormat="1">
      <c r="B421" s="151"/>
      <c r="D421" s="145" t="s">
        <v>149</v>
      </c>
      <c r="E421" s="152" t="s">
        <v>19</v>
      </c>
      <c r="F421" s="153" t="s">
        <v>251</v>
      </c>
      <c r="H421" s="154">
        <v>42</v>
      </c>
      <c r="I421" s="155"/>
      <c r="L421" s="151"/>
      <c r="M421" s="156"/>
      <c r="T421" s="157"/>
      <c r="AT421" s="152" t="s">
        <v>149</v>
      </c>
      <c r="AU421" s="152" t="s">
        <v>82</v>
      </c>
      <c r="AV421" s="13" t="s">
        <v>82</v>
      </c>
      <c r="AW421" s="13" t="s">
        <v>33</v>
      </c>
      <c r="AX421" s="13" t="s">
        <v>72</v>
      </c>
      <c r="AY421" s="152" t="s">
        <v>135</v>
      </c>
    </row>
    <row r="422" spans="2:65" s="14" customFormat="1">
      <c r="B422" s="158"/>
      <c r="D422" s="145" t="s">
        <v>149</v>
      </c>
      <c r="E422" s="159" t="s">
        <v>19</v>
      </c>
      <c r="F422" s="160" t="s">
        <v>154</v>
      </c>
      <c r="H422" s="161">
        <v>42</v>
      </c>
      <c r="I422" s="162"/>
      <c r="L422" s="158"/>
      <c r="M422" s="163"/>
      <c r="T422" s="164"/>
      <c r="AT422" s="159" t="s">
        <v>149</v>
      </c>
      <c r="AU422" s="159" t="s">
        <v>82</v>
      </c>
      <c r="AV422" s="14" t="s">
        <v>143</v>
      </c>
      <c r="AW422" s="14" t="s">
        <v>33</v>
      </c>
      <c r="AX422" s="14" t="s">
        <v>80</v>
      </c>
      <c r="AY422" s="159" t="s">
        <v>135</v>
      </c>
    </row>
    <row r="423" spans="2:65" s="1" customFormat="1" ht="16.5" customHeight="1">
      <c r="B423" s="32"/>
      <c r="C423" s="127" t="s">
        <v>968</v>
      </c>
      <c r="D423" s="127" t="s">
        <v>138</v>
      </c>
      <c r="E423" s="128" t="s">
        <v>969</v>
      </c>
      <c r="F423" s="129" t="s">
        <v>970</v>
      </c>
      <c r="G423" s="130" t="s">
        <v>158</v>
      </c>
      <c r="H423" s="131">
        <v>1</v>
      </c>
      <c r="I423" s="132"/>
      <c r="J423" s="133">
        <f>ROUND(I423*H423,2)</f>
        <v>0</v>
      </c>
      <c r="K423" s="129" t="s">
        <v>476</v>
      </c>
      <c r="L423" s="32"/>
      <c r="M423" s="134" t="s">
        <v>19</v>
      </c>
      <c r="N423" s="135" t="s">
        <v>43</v>
      </c>
      <c r="P423" s="136">
        <f>O423*H423</f>
        <v>0</v>
      </c>
      <c r="Q423" s="136">
        <v>0</v>
      </c>
      <c r="R423" s="136">
        <f>Q423*H423</f>
        <v>0</v>
      </c>
      <c r="S423" s="136">
        <v>0</v>
      </c>
      <c r="T423" s="137">
        <f>S423*H423</f>
        <v>0</v>
      </c>
      <c r="AR423" s="138" t="s">
        <v>193</v>
      </c>
      <c r="AT423" s="138" t="s">
        <v>138</v>
      </c>
      <c r="AU423" s="138" t="s">
        <v>82</v>
      </c>
      <c r="AY423" s="17" t="s">
        <v>135</v>
      </c>
      <c r="BE423" s="139">
        <f>IF(N423="základní",J423,0)</f>
        <v>0</v>
      </c>
      <c r="BF423" s="139">
        <f>IF(N423="snížená",J423,0)</f>
        <v>0</v>
      </c>
      <c r="BG423" s="139">
        <f>IF(N423="zákl. přenesená",J423,0)</f>
        <v>0</v>
      </c>
      <c r="BH423" s="139">
        <f>IF(N423="sníž. přenesená",J423,0)</f>
        <v>0</v>
      </c>
      <c r="BI423" s="139">
        <f>IF(N423="nulová",J423,0)</f>
        <v>0</v>
      </c>
      <c r="BJ423" s="17" t="s">
        <v>80</v>
      </c>
      <c r="BK423" s="139">
        <f>ROUND(I423*H423,2)</f>
        <v>0</v>
      </c>
      <c r="BL423" s="17" t="s">
        <v>193</v>
      </c>
      <c r="BM423" s="138" t="s">
        <v>971</v>
      </c>
    </row>
    <row r="424" spans="2:65" s="1" customFormat="1" ht="16.5" customHeight="1">
      <c r="B424" s="32"/>
      <c r="C424" s="127" t="s">
        <v>795</v>
      </c>
      <c r="D424" s="127" t="s">
        <v>138</v>
      </c>
      <c r="E424" s="128" t="s">
        <v>972</v>
      </c>
      <c r="F424" s="129" t="s">
        <v>973</v>
      </c>
      <c r="G424" s="130" t="s">
        <v>158</v>
      </c>
      <c r="H424" s="131">
        <v>1</v>
      </c>
      <c r="I424" s="132"/>
      <c r="J424" s="133">
        <f>ROUND(I424*H424,2)</f>
        <v>0</v>
      </c>
      <c r="K424" s="129" t="s">
        <v>476</v>
      </c>
      <c r="L424" s="32"/>
      <c r="M424" s="134" t="s">
        <v>19</v>
      </c>
      <c r="N424" s="135" t="s">
        <v>43</v>
      </c>
      <c r="P424" s="136">
        <f>O424*H424</f>
        <v>0</v>
      </c>
      <c r="Q424" s="136">
        <v>0</v>
      </c>
      <c r="R424" s="136">
        <f>Q424*H424</f>
        <v>0</v>
      </c>
      <c r="S424" s="136">
        <v>0</v>
      </c>
      <c r="T424" s="137">
        <f>S424*H424</f>
        <v>0</v>
      </c>
      <c r="AR424" s="138" t="s">
        <v>193</v>
      </c>
      <c r="AT424" s="138" t="s">
        <v>138</v>
      </c>
      <c r="AU424" s="138" t="s">
        <v>82</v>
      </c>
      <c r="AY424" s="17" t="s">
        <v>135</v>
      </c>
      <c r="BE424" s="139">
        <f>IF(N424="základní",J424,0)</f>
        <v>0</v>
      </c>
      <c r="BF424" s="139">
        <f>IF(N424="snížená",J424,0)</f>
        <v>0</v>
      </c>
      <c r="BG424" s="139">
        <f>IF(N424="zákl. přenesená",J424,0)</f>
        <v>0</v>
      </c>
      <c r="BH424" s="139">
        <f>IF(N424="sníž. přenesená",J424,0)</f>
        <v>0</v>
      </c>
      <c r="BI424" s="139">
        <f>IF(N424="nulová",J424,0)</f>
        <v>0</v>
      </c>
      <c r="BJ424" s="17" t="s">
        <v>80</v>
      </c>
      <c r="BK424" s="139">
        <f>ROUND(I424*H424,2)</f>
        <v>0</v>
      </c>
      <c r="BL424" s="17" t="s">
        <v>193</v>
      </c>
      <c r="BM424" s="138" t="s">
        <v>974</v>
      </c>
    </row>
    <row r="425" spans="2:65" s="1" customFormat="1" ht="16.5" customHeight="1">
      <c r="B425" s="32"/>
      <c r="C425" s="127" t="s">
        <v>975</v>
      </c>
      <c r="D425" s="127" t="s">
        <v>138</v>
      </c>
      <c r="E425" s="128" t="s">
        <v>976</v>
      </c>
      <c r="F425" s="129" t="s">
        <v>977</v>
      </c>
      <c r="G425" s="130" t="s">
        <v>158</v>
      </c>
      <c r="H425" s="131">
        <v>1</v>
      </c>
      <c r="I425" s="132"/>
      <c r="J425" s="133">
        <f>ROUND(I425*H425,2)</f>
        <v>0</v>
      </c>
      <c r="K425" s="129" t="s">
        <v>476</v>
      </c>
      <c r="L425" s="32"/>
      <c r="M425" s="134" t="s">
        <v>19</v>
      </c>
      <c r="N425" s="135" t="s">
        <v>43</v>
      </c>
      <c r="P425" s="136">
        <f>O425*H425</f>
        <v>0</v>
      </c>
      <c r="Q425" s="136">
        <v>0</v>
      </c>
      <c r="R425" s="136">
        <f>Q425*H425</f>
        <v>0</v>
      </c>
      <c r="S425" s="136">
        <v>0</v>
      </c>
      <c r="T425" s="137">
        <f>S425*H425</f>
        <v>0</v>
      </c>
      <c r="AR425" s="138" t="s">
        <v>193</v>
      </c>
      <c r="AT425" s="138" t="s">
        <v>138</v>
      </c>
      <c r="AU425" s="138" t="s">
        <v>82</v>
      </c>
      <c r="AY425" s="17" t="s">
        <v>135</v>
      </c>
      <c r="BE425" s="139">
        <f>IF(N425="základní",J425,0)</f>
        <v>0</v>
      </c>
      <c r="BF425" s="139">
        <f>IF(N425="snížená",J425,0)</f>
        <v>0</v>
      </c>
      <c r="BG425" s="139">
        <f>IF(N425="zákl. přenesená",J425,0)</f>
        <v>0</v>
      </c>
      <c r="BH425" s="139">
        <f>IF(N425="sníž. přenesená",J425,0)</f>
        <v>0</v>
      </c>
      <c r="BI425" s="139">
        <f>IF(N425="nulová",J425,0)</f>
        <v>0</v>
      </c>
      <c r="BJ425" s="17" t="s">
        <v>80</v>
      </c>
      <c r="BK425" s="139">
        <f>ROUND(I425*H425,2)</f>
        <v>0</v>
      </c>
      <c r="BL425" s="17" t="s">
        <v>193</v>
      </c>
      <c r="BM425" s="138" t="s">
        <v>978</v>
      </c>
    </row>
    <row r="426" spans="2:65" s="1" customFormat="1" ht="16.5" customHeight="1">
      <c r="B426" s="32"/>
      <c r="C426" s="127" t="s">
        <v>798</v>
      </c>
      <c r="D426" s="127" t="s">
        <v>138</v>
      </c>
      <c r="E426" s="128" t="s">
        <v>979</v>
      </c>
      <c r="F426" s="129" t="s">
        <v>980</v>
      </c>
      <c r="G426" s="130" t="s">
        <v>158</v>
      </c>
      <c r="H426" s="131">
        <v>1</v>
      </c>
      <c r="I426" s="132"/>
      <c r="J426" s="133">
        <f>ROUND(I426*H426,2)</f>
        <v>0</v>
      </c>
      <c r="K426" s="129" t="s">
        <v>476</v>
      </c>
      <c r="L426" s="32"/>
      <c r="M426" s="134" t="s">
        <v>19</v>
      </c>
      <c r="N426" s="135" t="s">
        <v>43</v>
      </c>
      <c r="P426" s="136">
        <f>O426*H426</f>
        <v>0</v>
      </c>
      <c r="Q426" s="136">
        <v>0</v>
      </c>
      <c r="R426" s="136">
        <f>Q426*H426</f>
        <v>0</v>
      </c>
      <c r="S426" s="136">
        <v>0</v>
      </c>
      <c r="T426" s="137">
        <f>S426*H426</f>
        <v>0</v>
      </c>
      <c r="AR426" s="138" t="s">
        <v>193</v>
      </c>
      <c r="AT426" s="138" t="s">
        <v>138</v>
      </c>
      <c r="AU426" s="138" t="s">
        <v>82</v>
      </c>
      <c r="AY426" s="17" t="s">
        <v>135</v>
      </c>
      <c r="BE426" s="139">
        <f>IF(N426="základní",J426,0)</f>
        <v>0</v>
      </c>
      <c r="BF426" s="139">
        <f>IF(N426="snížená",J426,0)</f>
        <v>0</v>
      </c>
      <c r="BG426" s="139">
        <f>IF(N426="zákl. přenesená",J426,0)</f>
        <v>0</v>
      </c>
      <c r="BH426" s="139">
        <f>IF(N426="sníž. přenesená",J426,0)</f>
        <v>0</v>
      </c>
      <c r="BI426" s="139">
        <f>IF(N426="nulová",J426,0)</f>
        <v>0</v>
      </c>
      <c r="BJ426" s="17" t="s">
        <v>80</v>
      </c>
      <c r="BK426" s="139">
        <f>ROUND(I426*H426,2)</f>
        <v>0</v>
      </c>
      <c r="BL426" s="17" t="s">
        <v>193</v>
      </c>
      <c r="BM426" s="138" t="s">
        <v>981</v>
      </c>
    </row>
    <row r="427" spans="2:65" s="1" customFormat="1" ht="16.5" customHeight="1">
      <c r="B427" s="32"/>
      <c r="C427" s="127" t="s">
        <v>982</v>
      </c>
      <c r="D427" s="127" t="s">
        <v>138</v>
      </c>
      <c r="E427" s="128" t="s">
        <v>983</v>
      </c>
      <c r="F427" s="129" t="s">
        <v>984</v>
      </c>
      <c r="G427" s="130" t="s">
        <v>515</v>
      </c>
      <c r="H427" s="178"/>
      <c r="I427" s="132"/>
      <c r="J427" s="133">
        <f>ROUND(I427*H427,2)</f>
        <v>0</v>
      </c>
      <c r="K427" s="129" t="s">
        <v>448</v>
      </c>
      <c r="L427" s="32"/>
      <c r="M427" s="134" t="s">
        <v>19</v>
      </c>
      <c r="N427" s="135" t="s">
        <v>43</v>
      </c>
      <c r="P427" s="136">
        <f>O427*H427</f>
        <v>0</v>
      </c>
      <c r="Q427" s="136">
        <v>0</v>
      </c>
      <c r="R427" s="136">
        <f>Q427*H427</f>
        <v>0</v>
      </c>
      <c r="S427" s="136">
        <v>0</v>
      </c>
      <c r="T427" s="137">
        <f>S427*H427</f>
        <v>0</v>
      </c>
      <c r="AR427" s="138" t="s">
        <v>193</v>
      </c>
      <c r="AT427" s="138" t="s">
        <v>138</v>
      </c>
      <c r="AU427" s="138" t="s">
        <v>82</v>
      </c>
      <c r="AY427" s="17" t="s">
        <v>135</v>
      </c>
      <c r="BE427" s="139">
        <f>IF(N427="základní",J427,0)</f>
        <v>0</v>
      </c>
      <c r="BF427" s="139">
        <f>IF(N427="snížená",J427,0)</f>
        <v>0</v>
      </c>
      <c r="BG427" s="139">
        <f>IF(N427="zákl. přenesená",J427,0)</f>
        <v>0</v>
      </c>
      <c r="BH427" s="139">
        <f>IF(N427="sníž. přenesená",J427,0)</f>
        <v>0</v>
      </c>
      <c r="BI427" s="139">
        <f>IF(N427="nulová",J427,0)</f>
        <v>0</v>
      </c>
      <c r="BJ427" s="17" t="s">
        <v>80</v>
      </c>
      <c r="BK427" s="139">
        <f>ROUND(I427*H427,2)</f>
        <v>0</v>
      </c>
      <c r="BL427" s="17" t="s">
        <v>193</v>
      </c>
      <c r="BM427" s="138" t="s">
        <v>985</v>
      </c>
    </row>
    <row r="428" spans="2:65" s="11" customFormat="1" ht="22.75" customHeight="1">
      <c r="B428" s="115"/>
      <c r="D428" s="116" t="s">
        <v>71</v>
      </c>
      <c r="E428" s="125" t="s">
        <v>986</v>
      </c>
      <c r="F428" s="125" t="s">
        <v>987</v>
      </c>
      <c r="I428" s="118"/>
      <c r="J428" s="126">
        <f>BK428</f>
        <v>0</v>
      </c>
      <c r="L428" s="115"/>
      <c r="M428" s="120"/>
      <c r="P428" s="121">
        <f>SUM(P429:P439)</f>
        <v>0</v>
      </c>
      <c r="R428" s="121">
        <f>SUM(R429:R439)</f>
        <v>0</v>
      </c>
      <c r="T428" s="122">
        <f>SUM(T429:T439)</f>
        <v>0</v>
      </c>
      <c r="AR428" s="116" t="s">
        <v>82</v>
      </c>
      <c r="AT428" s="123" t="s">
        <v>71</v>
      </c>
      <c r="AU428" s="123" t="s">
        <v>80</v>
      </c>
      <c r="AY428" s="116" t="s">
        <v>135</v>
      </c>
      <c r="BK428" s="124">
        <f>SUM(BK429:BK439)</f>
        <v>0</v>
      </c>
    </row>
    <row r="429" spans="2:65" s="1" customFormat="1" ht="16.5" customHeight="1">
      <c r="B429" s="32"/>
      <c r="C429" s="127" t="s">
        <v>802</v>
      </c>
      <c r="D429" s="127" t="s">
        <v>138</v>
      </c>
      <c r="E429" s="128" t="s">
        <v>988</v>
      </c>
      <c r="F429" s="129" t="s">
        <v>989</v>
      </c>
      <c r="G429" s="130" t="s">
        <v>892</v>
      </c>
      <c r="H429" s="131">
        <v>6</v>
      </c>
      <c r="I429" s="132"/>
      <c r="J429" s="133">
        <f t="shared" ref="J429:J439" si="50">ROUND(I429*H429,2)</f>
        <v>0</v>
      </c>
      <c r="K429" s="129" t="s">
        <v>448</v>
      </c>
      <c r="L429" s="32"/>
      <c r="M429" s="134" t="s">
        <v>19</v>
      </c>
      <c r="N429" s="135" t="s">
        <v>43</v>
      </c>
      <c r="P429" s="136">
        <f t="shared" ref="P429:P439" si="51">O429*H429</f>
        <v>0</v>
      </c>
      <c r="Q429" s="136">
        <v>0</v>
      </c>
      <c r="R429" s="136">
        <f t="shared" ref="R429:R439" si="52">Q429*H429</f>
        <v>0</v>
      </c>
      <c r="S429" s="136">
        <v>0</v>
      </c>
      <c r="T429" s="137">
        <f t="shared" ref="T429:T439" si="53">S429*H429</f>
        <v>0</v>
      </c>
      <c r="AR429" s="138" t="s">
        <v>193</v>
      </c>
      <c r="AT429" s="138" t="s">
        <v>138</v>
      </c>
      <c r="AU429" s="138" t="s">
        <v>82</v>
      </c>
      <c r="AY429" s="17" t="s">
        <v>135</v>
      </c>
      <c r="BE429" s="139">
        <f t="shared" ref="BE429:BE439" si="54">IF(N429="základní",J429,0)</f>
        <v>0</v>
      </c>
      <c r="BF429" s="139">
        <f t="shared" ref="BF429:BF439" si="55">IF(N429="snížená",J429,0)</f>
        <v>0</v>
      </c>
      <c r="BG429" s="139">
        <f t="shared" ref="BG429:BG439" si="56">IF(N429="zákl. přenesená",J429,0)</f>
        <v>0</v>
      </c>
      <c r="BH429" s="139">
        <f t="shared" ref="BH429:BH439" si="57">IF(N429="sníž. přenesená",J429,0)</f>
        <v>0</v>
      </c>
      <c r="BI429" s="139">
        <f t="shared" ref="BI429:BI439" si="58">IF(N429="nulová",J429,0)</f>
        <v>0</v>
      </c>
      <c r="BJ429" s="17" t="s">
        <v>80</v>
      </c>
      <c r="BK429" s="139">
        <f t="shared" ref="BK429:BK439" si="59">ROUND(I429*H429,2)</f>
        <v>0</v>
      </c>
      <c r="BL429" s="17" t="s">
        <v>193</v>
      </c>
      <c r="BM429" s="138" t="s">
        <v>990</v>
      </c>
    </row>
    <row r="430" spans="2:65" s="1" customFormat="1" ht="16.5" customHeight="1">
      <c r="B430" s="32"/>
      <c r="C430" s="127" t="s">
        <v>991</v>
      </c>
      <c r="D430" s="127" t="s">
        <v>138</v>
      </c>
      <c r="E430" s="128" t="s">
        <v>992</v>
      </c>
      <c r="F430" s="129" t="s">
        <v>993</v>
      </c>
      <c r="G430" s="130" t="s">
        <v>892</v>
      </c>
      <c r="H430" s="131">
        <v>6</v>
      </c>
      <c r="I430" s="132"/>
      <c r="J430" s="133">
        <f t="shared" si="50"/>
        <v>0</v>
      </c>
      <c r="K430" s="129" t="s">
        <v>448</v>
      </c>
      <c r="L430" s="32"/>
      <c r="M430" s="134" t="s">
        <v>19</v>
      </c>
      <c r="N430" s="135" t="s">
        <v>43</v>
      </c>
      <c r="P430" s="136">
        <f t="shared" si="51"/>
        <v>0</v>
      </c>
      <c r="Q430" s="136">
        <v>0</v>
      </c>
      <c r="R430" s="136">
        <f t="shared" si="52"/>
        <v>0</v>
      </c>
      <c r="S430" s="136">
        <v>0</v>
      </c>
      <c r="T430" s="137">
        <f t="shared" si="53"/>
        <v>0</v>
      </c>
      <c r="AR430" s="138" t="s">
        <v>193</v>
      </c>
      <c r="AT430" s="138" t="s">
        <v>138</v>
      </c>
      <c r="AU430" s="138" t="s">
        <v>82</v>
      </c>
      <c r="AY430" s="17" t="s">
        <v>135</v>
      </c>
      <c r="BE430" s="139">
        <f t="shared" si="54"/>
        <v>0</v>
      </c>
      <c r="BF430" s="139">
        <f t="shared" si="55"/>
        <v>0</v>
      </c>
      <c r="BG430" s="139">
        <f t="shared" si="56"/>
        <v>0</v>
      </c>
      <c r="BH430" s="139">
        <f t="shared" si="57"/>
        <v>0</v>
      </c>
      <c r="BI430" s="139">
        <f t="shared" si="58"/>
        <v>0</v>
      </c>
      <c r="BJ430" s="17" t="s">
        <v>80</v>
      </c>
      <c r="BK430" s="139">
        <f t="shared" si="59"/>
        <v>0</v>
      </c>
      <c r="BL430" s="17" t="s">
        <v>193</v>
      </c>
      <c r="BM430" s="138" t="s">
        <v>994</v>
      </c>
    </row>
    <row r="431" spans="2:65" s="1" customFormat="1" ht="16.5" customHeight="1">
      <c r="B431" s="32"/>
      <c r="C431" s="127" t="s">
        <v>807</v>
      </c>
      <c r="D431" s="127" t="s">
        <v>138</v>
      </c>
      <c r="E431" s="128" t="s">
        <v>995</v>
      </c>
      <c r="F431" s="129" t="s">
        <v>996</v>
      </c>
      <c r="G431" s="130" t="s">
        <v>892</v>
      </c>
      <c r="H431" s="131">
        <v>2</v>
      </c>
      <c r="I431" s="132"/>
      <c r="J431" s="133">
        <f t="shared" si="50"/>
        <v>0</v>
      </c>
      <c r="K431" s="129" t="s">
        <v>448</v>
      </c>
      <c r="L431" s="32"/>
      <c r="M431" s="134" t="s">
        <v>19</v>
      </c>
      <c r="N431" s="135" t="s">
        <v>43</v>
      </c>
      <c r="P431" s="136">
        <f t="shared" si="51"/>
        <v>0</v>
      </c>
      <c r="Q431" s="136">
        <v>0</v>
      </c>
      <c r="R431" s="136">
        <f t="shared" si="52"/>
        <v>0</v>
      </c>
      <c r="S431" s="136">
        <v>0</v>
      </c>
      <c r="T431" s="137">
        <f t="shared" si="53"/>
        <v>0</v>
      </c>
      <c r="AR431" s="138" t="s">
        <v>193</v>
      </c>
      <c r="AT431" s="138" t="s">
        <v>138</v>
      </c>
      <c r="AU431" s="138" t="s">
        <v>82</v>
      </c>
      <c r="AY431" s="17" t="s">
        <v>135</v>
      </c>
      <c r="BE431" s="139">
        <f t="shared" si="54"/>
        <v>0</v>
      </c>
      <c r="BF431" s="139">
        <f t="shared" si="55"/>
        <v>0</v>
      </c>
      <c r="BG431" s="139">
        <f t="shared" si="56"/>
        <v>0</v>
      </c>
      <c r="BH431" s="139">
        <f t="shared" si="57"/>
        <v>0</v>
      </c>
      <c r="BI431" s="139">
        <f t="shared" si="58"/>
        <v>0</v>
      </c>
      <c r="BJ431" s="17" t="s">
        <v>80</v>
      </c>
      <c r="BK431" s="139">
        <f t="shared" si="59"/>
        <v>0</v>
      </c>
      <c r="BL431" s="17" t="s">
        <v>193</v>
      </c>
      <c r="BM431" s="138" t="s">
        <v>997</v>
      </c>
    </row>
    <row r="432" spans="2:65" s="1" customFormat="1" ht="16.5" customHeight="1">
      <c r="B432" s="32"/>
      <c r="C432" s="127" t="s">
        <v>998</v>
      </c>
      <c r="D432" s="127" t="s">
        <v>138</v>
      </c>
      <c r="E432" s="128" t="s">
        <v>999</v>
      </c>
      <c r="F432" s="129" t="s">
        <v>1000</v>
      </c>
      <c r="G432" s="130" t="s">
        <v>892</v>
      </c>
      <c r="H432" s="131">
        <v>20</v>
      </c>
      <c r="I432" s="132"/>
      <c r="J432" s="133">
        <f t="shared" si="50"/>
        <v>0</v>
      </c>
      <c r="K432" s="129" t="s">
        <v>448</v>
      </c>
      <c r="L432" s="32"/>
      <c r="M432" s="134" t="s">
        <v>19</v>
      </c>
      <c r="N432" s="135" t="s">
        <v>43</v>
      </c>
      <c r="P432" s="136">
        <f t="shared" si="51"/>
        <v>0</v>
      </c>
      <c r="Q432" s="136">
        <v>0</v>
      </c>
      <c r="R432" s="136">
        <f t="shared" si="52"/>
        <v>0</v>
      </c>
      <c r="S432" s="136">
        <v>0</v>
      </c>
      <c r="T432" s="137">
        <f t="shared" si="53"/>
        <v>0</v>
      </c>
      <c r="AR432" s="138" t="s">
        <v>193</v>
      </c>
      <c r="AT432" s="138" t="s">
        <v>138</v>
      </c>
      <c r="AU432" s="138" t="s">
        <v>82</v>
      </c>
      <c r="AY432" s="17" t="s">
        <v>135</v>
      </c>
      <c r="BE432" s="139">
        <f t="shared" si="54"/>
        <v>0</v>
      </c>
      <c r="BF432" s="139">
        <f t="shared" si="55"/>
        <v>0</v>
      </c>
      <c r="BG432" s="139">
        <f t="shared" si="56"/>
        <v>0</v>
      </c>
      <c r="BH432" s="139">
        <f t="shared" si="57"/>
        <v>0</v>
      </c>
      <c r="BI432" s="139">
        <f t="shared" si="58"/>
        <v>0</v>
      </c>
      <c r="BJ432" s="17" t="s">
        <v>80</v>
      </c>
      <c r="BK432" s="139">
        <f t="shared" si="59"/>
        <v>0</v>
      </c>
      <c r="BL432" s="17" t="s">
        <v>193</v>
      </c>
      <c r="BM432" s="138" t="s">
        <v>1001</v>
      </c>
    </row>
    <row r="433" spans="2:65" s="1" customFormat="1" ht="24.15" customHeight="1">
      <c r="B433" s="32"/>
      <c r="C433" s="127" t="s">
        <v>812</v>
      </c>
      <c r="D433" s="127" t="s">
        <v>138</v>
      </c>
      <c r="E433" s="128" t="s">
        <v>1002</v>
      </c>
      <c r="F433" s="129" t="s">
        <v>1003</v>
      </c>
      <c r="G433" s="130" t="s">
        <v>396</v>
      </c>
      <c r="H433" s="131">
        <v>3</v>
      </c>
      <c r="I433" s="132"/>
      <c r="J433" s="133">
        <f t="shared" si="50"/>
        <v>0</v>
      </c>
      <c r="K433" s="129" t="s">
        <v>448</v>
      </c>
      <c r="L433" s="32"/>
      <c r="M433" s="134" t="s">
        <v>19</v>
      </c>
      <c r="N433" s="135" t="s">
        <v>43</v>
      </c>
      <c r="P433" s="136">
        <f t="shared" si="51"/>
        <v>0</v>
      </c>
      <c r="Q433" s="136">
        <v>0</v>
      </c>
      <c r="R433" s="136">
        <f t="shared" si="52"/>
        <v>0</v>
      </c>
      <c r="S433" s="136">
        <v>0</v>
      </c>
      <c r="T433" s="137">
        <f t="shared" si="53"/>
        <v>0</v>
      </c>
      <c r="AR433" s="138" t="s">
        <v>193</v>
      </c>
      <c r="AT433" s="138" t="s">
        <v>138</v>
      </c>
      <c r="AU433" s="138" t="s">
        <v>82</v>
      </c>
      <c r="AY433" s="17" t="s">
        <v>135</v>
      </c>
      <c r="BE433" s="139">
        <f t="shared" si="54"/>
        <v>0</v>
      </c>
      <c r="BF433" s="139">
        <f t="shared" si="55"/>
        <v>0</v>
      </c>
      <c r="BG433" s="139">
        <f t="shared" si="56"/>
        <v>0</v>
      </c>
      <c r="BH433" s="139">
        <f t="shared" si="57"/>
        <v>0</v>
      </c>
      <c r="BI433" s="139">
        <f t="shared" si="58"/>
        <v>0</v>
      </c>
      <c r="BJ433" s="17" t="s">
        <v>80</v>
      </c>
      <c r="BK433" s="139">
        <f t="shared" si="59"/>
        <v>0</v>
      </c>
      <c r="BL433" s="17" t="s">
        <v>193</v>
      </c>
      <c r="BM433" s="138" t="s">
        <v>1004</v>
      </c>
    </row>
    <row r="434" spans="2:65" s="1" customFormat="1" ht="16.5" customHeight="1">
      <c r="B434" s="32"/>
      <c r="C434" s="127" t="s">
        <v>1005</v>
      </c>
      <c r="D434" s="127" t="s">
        <v>138</v>
      </c>
      <c r="E434" s="128" t="s">
        <v>1006</v>
      </c>
      <c r="F434" s="129" t="s">
        <v>1007</v>
      </c>
      <c r="G434" s="130" t="s">
        <v>892</v>
      </c>
      <c r="H434" s="131">
        <v>6</v>
      </c>
      <c r="I434" s="132"/>
      <c r="J434" s="133">
        <f t="shared" si="50"/>
        <v>0</v>
      </c>
      <c r="K434" s="129" t="s">
        <v>448</v>
      </c>
      <c r="L434" s="32"/>
      <c r="M434" s="134" t="s">
        <v>19</v>
      </c>
      <c r="N434" s="135" t="s">
        <v>43</v>
      </c>
      <c r="P434" s="136">
        <f t="shared" si="51"/>
        <v>0</v>
      </c>
      <c r="Q434" s="136">
        <v>0</v>
      </c>
      <c r="R434" s="136">
        <f t="shared" si="52"/>
        <v>0</v>
      </c>
      <c r="S434" s="136">
        <v>0</v>
      </c>
      <c r="T434" s="137">
        <f t="shared" si="53"/>
        <v>0</v>
      </c>
      <c r="AR434" s="138" t="s">
        <v>193</v>
      </c>
      <c r="AT434" s="138" t="s">
        <v>138</v>
      </c>
      <c r="AU434" s="138" t="s">
        <v>82</v>
      </c>
      <c r="AY434" s="17" t="s">
        <v>135</v>
      </c>
      <c r="BE434" s="139">
        <f t="shared" si="54"/>
        <v>0</v>
      </c>
      <c r="BF434" s="139">
        <f t="shared" si="55"/>
        <v>0</v>
      </c>
      <c r="BG434" s="139">
        <f t="shared" si="56"/>
        <v>0</v>
      </c>
      <c r="BH434" s="139">
        <f t="shared" si="57"/>
        <v>0</v>
      </c>
      <c r="BI434" s="139">
        <f t="shared" si="58"/>
        <v>0</v>
      </c>
      <c r="BJ434" s="17" t="s">
        <v>80</v>
      </c>
      <c r="BK434" s="139">
        <f t="shared" si="59"/>
        <v>0</v>
      </c>
      <c r="BL434" s="17" t="s">
        <v>193</v>
      </c>
      <c r="BM434" s="138" t="s">
        <v>1008</v>
      </c>
    </row>
    <row r="435" spans="2:65" s="1" customFormat="1" ht="24.15" customHeight="1">
      <c r="B435" s="32"/>
      <c r="C435" s="127" t="s">
        <v>816</v>
      </c>
      <c r="D435" s="127" t="s">
        <v>138</v>
      </c>
      <c r="E435" s="128" t="s">
        <v>1009</v>
      </c>
      <c r="F435" s="129" t="s">
        <v>1010</v>
      </c>
      <c r="G435" s="130" t="s">
        <v>396</v>
      </c>
      <c r="H435" s="131">
        <v>6</v>
      </c>
      <c r="I435" s="132"/>
      <c r="J435" s="133">
        <f t="shared" si="50"/>
        <v>0</v>
      </c>
      <c r="K435" s="129" t="s">
        <v>448</v>
      </c>
      <c r="L435" s="32"/>
      <c r="M435" s="134" t="s">
        <v>19</v>
      </c>
      <c r="N435" s="135" t="s">
        <v>43</v>
      </c>
      <c r="P435" s="136">
        <f t="shared" si="51"/>
        <v>0</v>
      </c>
      <c r="Q435" s="136">
        <v>0</v>
      </c>
      <c r="R435" s="136">
        <f t="shared" si="52"/>
        <v>0</v>
      </c>
      <c r="S435" s="136">
        <v>0</v>
      </c>
      <c r="T435" s="137">
        <f t="shared" si="53"/>
        <v>0</v>
      </c>
      <c r="AR435" s="138" t="s">
        <v>193</v>
      </c>
      <c r="AT435" s="138" t="s">
        <v>138</v>
      </c>
      <c r="AU435" s="138" t="s">
        <v>82</v>
      </c>
      <c r="AY435" s="17" t="s">
        <v>135</v>
      </c>
      <c r="BE435" s="139">
        <f t="shared" si="54"/>
        <v>0</v>
      </c>
      <c r="BF435" s="139">
        <f t="shared" si="55"/>
        <v>0</v>
      </c>
      <c r="BG435" s="139">
        <f t="shared" si="56"/>
        <v>0</v>
      </c>
      <c r="BH435" s="139">
        <f t="shared" si="57"/>
        <v>0</v>
      </c>
      <c r="BI435" s="139">
        <f t="shared" si="58"/>
        <v>0</v>
      </c>
      <c r="BJ435" s="17" t="s">
        <v>80</v>
      </c>
      <c r="BK435" s="139">
        <f t="shared" si="59"/>
        <v>0</v>
      </c>
      <c r="BL435" s="17" t="s">
        <v>193</v>
      </c>
      <c r="BM435" s="138" t="s">
        <v>1011</v>
      </c>
    </row>
    <row r="436" spans="2:65" s="1" customFormat="1" ht="16.5" customHeight="1">
      <c r="B436" s="32"/>
      <c r="C436" s="127" t="s">
        <v>1012</v>
      </c>
      <c r="D436" s="127" t="s">
        <v>138</v>
      </c>
      <c r="E436" s="128" t="s">
        <v>1013</v>
      </c>
      <c r="F436" s="129" t="s">
        <v>1014</v>
      </c>
      <c r="G436" s="130" t="s">
        <v>396</v>
      </c>
      <c r="H436" s="131">
        <v>7</v>
      </c>
      <c r="I436" s="132"/>
      <c r="J436" s="133">
        <f t="shared" si="50"/>
        <v>0</v>
      </c>
      <c r="K436" s="129" t="s">
        <v>448</v>
      </c>
      <c r="L436" s="32"/>
      <c r="M436" s="134" t="s">
        <v>19</v>
      </c>
      <c r="N436" s="135" t="s">
        <v>43</v>
      </c>
      <c r="P436" s="136">
        <f t="shared" si="51"/>
        <v>0</v>
      </c>
      <c r="Q436" s="136">
        <v>0</v>
      </c>
      <c r="R436" s="136">
        <f t="shared" si="52"/>
        <v>0</v>
      </c>
      <c r="S436" s="136">
        <v>0</v>
      </c>
      <c r="T436" s="137">
        <f t="shared" si="53"/>
        <v>0</v>
      </c>
      <c r="AR436" s="138" t="s">
        <v>193</v>
      </c>
      <c r="AT436" s="138" t="s">
        <v>138</v>
      </c>
      <c r="AU436" s="138" t="s">
        <v>82</v>
      </c>
      <c r="AY436" s="17" t="s">
        <v>135</v>
      </c>
      <c r="BE436" s="139">
        <f t="shared" si="54"/>
        <v>0</v>
      </c>
      <c r="BF436" s="139">
        <f t="shared" si="55"/>
        <v>0</v>
      </c>
      <c r="BG436" s="139">
        <f t="shared" si="56"/>
        <v>0</v>
      </c>
      <c r="BH436" s="139">
        <f t="shared" si="57"/>
        <v>0</v>
      </c>
      <c r="BI436" s="139">
        <f t="shared" si="58"/>
        <v>0</v>
      </c>
      <c r="BJ436" s="17" t="s">
        <v>80</v>
      </c>
      <c r="BK436" s="139">
        <f t="shared" si="59"/>
        <v>0</v>
      </c>
      <c r="BL436" s="17" t="s">
        <v>193</v>
      </c>
      <c r="BM436" s="138" t="s">
        <v>1015</v>
      </c>
    </row>
    <row r="437" spans="2:65" s="1" customFormat="1" ht="24.15" customHeight="1">
      <c r="B437" s="32"/>
      <c r="C437" s="127" t="s">
        <v>820</v>
      </c>
      <c r="D437" s="127" t="s">
        <v>138</v>
      </c>
      <c r="E437" s="128" t="s">
        <v>1016</v>
      </c>
      <c r="F437" s="129" t="s">
        <v>1017</v>
      </c>
      <c r="G437" s="130" t="s">
        <v>19</v>
      </c>
      <c r="H437" s="131">
        <v>0</v>
      </c>
      <c r="I437" s="132"/>
      <c r="J437" s="133">
        <f t="shared" si="50"/>
        <v>0</v>
      </c>
      <c r="K437" s="129" t="s">
        <v>476</v>
      </c>
      <c r="L437" s="32"/>
      <c r="M437" s="134" t="s">
        <v>19</v>
      </c>
      <c r="N437" s="135" t="s">
        <v>43</v>
      </c>
      <c r="P437" s="136">
        <f t="shared" si="51"/>
        <v>0</v>
      </c>
      <c r="Q437" s="136">
        <v>0</v>
      </c>
      <c r="R437" s="136">
        <f t="shared" si="52"/>
        <v>0</v>
      </c>
      <c r="S437" s="136">
        <v>0</v>
      </c>
      <c r="T437" s="137">
        <f t="shared" si="53"/>
        <v>0</v>
      </c>
      <c r="AR437" s="138" t="s">
        <v>193</v>
      </c>
      <c r="AT437" s="138" t="s">
        <v>138</v>
      </c>
      <c r="AU437" s="138" t="s">
        <v>82</v>
      </c>
      <c r="AY437" s="17" t="s">
        <v>135</v>
      </c>
      <c r="BE437" s="139">
        <f t="shared" si="54"/>
        <v>0</v>
      </c>
      <c r="BF437" s="139">
        <f t="shared" si="55"/>
        <v>0</v>
      </c>
      <c r="BG437" s="139">
        <f t="shared" si="56"/>
        <v>0</v>
      </c>
      <c r="BH437" s="139">
        <f t="shared" si="57"/>
        <v>0</v>
      </c>
      <c r="BI437" s="139">
        <f t="shared" si="58"/>
        <v>0</v>
      </c>
      <c r="BJ437" s="17" t="s">
        <v>80</v>
      </c>
      <c r="BK437" s="139">
        <f t="shared" si="59"/>
        <v>0</v>
      </c>
      <c r="BL437" s="17" t="s">
        <v>193</v>
      </c>
      <c r="BM437" s="138" t="s">
        <v>1018</v>
      </c>
    </row>
    <row r="438" spans="2:65" s="1" customFormat="1" ht="16.5" customHeight="1">
      <c r="B438" s="32"/>
      <c r="C438" s="127" t="s">
        <v>1019</v>
      </c>
      <c r="D438" s="127" t="s">
        <v>138</v>
      </c>
      <c r="E438" s="128" t="s">
        <v>1020</v>
      </c>
      <c r="F438" s="129" t="s">
        <v>1021</v>
      </c>
      <c r="G438" s="130" t="s">
        <v>222</v>
      </c>
      <c r="H438" s="131">
        <v>4</v>
      </c>
      <c r="I438" s="132"/>
      <c r="J438" s="133">
        <f t="shared" si="50"/>
        <v>0</v>
      </c>
      <c r="K438" s="129" t="s">
        <v>476</v>
      </c>
      <c r="L438" s="32"/>
      <c r="M438" s="134" t="s">
        <v>19</v>
      </c>
      <c r="N438" s="135" t="s">
        <v>43</v>
      </c>
      <c r="P438" s="136">
        <f t="shared" si="51"/>
        <v>0</v>
      </c>
      <c r="Q438" s="136">
        <v>0</v>
      </c>
      <c r="R438" s="136">
        <f t="shared" si="52"/>
        <v>0</v>
      </c>
      <c r="S438" s="136">
        <v>0</v>
      </c>
      <c r="T438" s="137">
        <f t="shared" si="53"/>
        <v>0</v>
      </c>
      <c r="AR438" s="138" t="s">
        <v>193</v>
      </c>
      <c r="AT438" s="138" t="s">
        <v>138</v>
      </c>
      <c r="AU438" s="138" t="s">
        <v>82</v>
      </c>
      <c r="AY438" s="17" t="s">
        <v>135</v>
      </c>
      <c r="BE438" s="139">
        <f t="shared" si="54"/>
        <v>0</v>
      </c>
      <c r="BF438" s="139">
        <f t="shared" si="55"/>
        <v>0</v>
      </c>
      <c r="BG438" s="139">
        <f t="shared" si="56"/>
        <v>0</v>
      </c>
      <c r="BH438" s="139">
        <f t="shared" si="57"/>
        <v>0</v>
      </c>
      <c r="BI438" s="139">
        <f t="shared" si="58"/>
        <v>0</v>
      </c>
      <c r="BJ438" s="17" t="s">
        <v>80</v>
      </c>
      <c r="BK438" s="139">
        <f t="shared" si="59"/>
        <v>0</v>
      </c>
      <c r="BL438" s="17" t="s">
        <v>193</v>
      </c>
      <c r="BM438" s="138" t="s">
        <v>1022</v>
      </c>
    </row>
    <row r="439" spans="2:65" s="1" customFormat="1" ht="16.5" customHeight="1">
      <c r="B439" s="32"/>
      <c r="C439" s="127" t="s">
        <v>824</v>
      </c>
      <c r="D439" s="127" t="s">
        <v>138</v>
      </c>
      <c r="E439" s="128" t="s">
        <v>1023</v>
      </c>
      <c r="F439" s="129" t="s">
        <v>1024</v>
      </c>
      <c r="G439" s="130" t="s">
        <v>515</v>
      </c>
      <c r="H439" s="178"/>
      <c r="I439" s="132"/>
      <c r="J439" s="133">
        <f t="shared" si="50"/>
        <v>0</v>
      </c>
      <c r="K439" s="129" t="s">
        <v>448</v>
      </c>
      <c r="L439" s="32"/>
      <c r="M439" s="134" t="s">
        <v>19</v>
      </c>
      <c r="N439" s="135" t="s">
        <v>43</v>
      </c>
      <c r="P439" s="136">
        <f t="shared" si="51"/>
        <v>0</v>
      </c>
      <c r="Q439" s="136">
        <v>0</v>
      </c>
      <c r="R439" s="136">
        <f t="shared" si="52"/>
        <v>0</v>
      </c>
      <c r="S439" s="136">
        <v>0</v>
      </c>
      <c r="T439" s="137">
        <f t="shared" si="53"/>
        <v>0</v>
      </c>
      <c r="AR439" s="138" t="s">
        <v>193</v>
      </c>
      <c r="AT439" s="138" t="s">
        <v>138</v>
      </c>
      <c r="AU439" s="138" t="s">
        <v>82</v>
      </c>
      <c r="AY439" s="17" t="s">
        <v>135</v>
      </c>
      <c r="BE439" s="139">
        <f t="shared" si="54"/>
        <v>0</v>
      </c>
      <c r="BF439" s="139">
        <f t="shared" si="55"/>
        <v>0</v>
      </c>
      <c r="BG439" s="139">
        <f t="shared" si="56"/>
        <v>0</v>
      </c>
      <c r="BH439" s="139">
        <f t="shared" si="57"/>
        <v>0</v>
      </c>
      <c r="BI439" s="139">
        <f t="shared" si="58"/>
        <v>0</v>
      </c>
      <c r="BJ439" s="17" t="s">
        <v>80</v>
      </c>
      <c r="BK439" s="139">
        <f t="shared" si="59"/>
        <v>0</v>
      </c>
      <c r="BL439" s="17" t="s">
        <v>193</v>
      </c>
      <c r="BM439" s="138" t="s">
        <v>1025</v>
      </c>
    </row>
    <row r="440" spans="2:65" s="11" customFormat="1" ht="22.75" customHeight="1">
      <c r="B440" s="115"/>
      <c r="D440" s="116" t="s">
        <v>71</v>
      </c>
      <c r="E440" s="125" t="s">
        <v>354</v>
      </c>
      <c r="F440" s="125" t="s">
        <v>1026</v>
      </c>
      <c r="I440" s="118"/>
      <c r="J440" s="126">
        <f>BK440</f>
        <v>0</v>
      </c>
      <c r="L440" s="115"/>
      <c r="M440" s="120"/>
      <c r="P440" s="121">
        <f>SUM(P441:P452)</f>
        <v>0</v>
      </c>
      <c r="R440" s="121">
        <f>SUM(R441:R452)</f>
        <v>0</v>
      </c>
      <c r="T440" s="122">
        <f>SUM(T441:T452)</f>
        <v>0</v>
      </c>
      <c r="AR440" s="116" t="s">
        <v>82</v>
      </c>
      <c r="AT440" s="123" t="s">
        <v>71</v>
      </c>
      <c r="AU440" s="123" t="s">
        <v>80</v>
      </c>
      <c r="AY440" s="116" t="s">
        <v>135</v>
      </c>
      <c r="BK440" s="124">
        <f>SUM(BK441:BK452)</f>
        <v>0</v>
      </c>
    </row>
    <row r="441" spans="2:65" s="1" customFormat="1" ht="24.15" customHeight="1">
      <c r="B441" s="32"/>
      <c r="C441" s="127" t="s">
        <v>1027</v>
      </c>
      <c r="D441" s="127" t="s">
        <v>138</v>
      </c>
      <c r="E441" s="128" t="s">
        <v>1028</v>
      </c>
      <c r="F441" s="129" t="s">
        <v>1029</v>
      </c>
      <c r="G441" s="130" t="s">
        <v>141</v>
      </c>
      <c r="H441" s="131">
        <v>27</v>
      </c>
      <c r="I441" s="132"/>
      <c r="J441" s="133">
        <f>ROUND(I441*H441,2)</f>
        <v>0</v>
      </c>
      <c r="K441" s="129" t="s">
        <v>448</v>
      </c>
      <c r="L441" s="32"/>
      <c r="M441" s="134" t="s">
        <v>19</v>
      </c>
      <c r="N441" s="135" t="s">
        <v>43</v>
      </c>
      <c r="P441" s="136">
        <f>O441*H441</f>
        <v>0</v>
      </c>
      <c r="Q441" s="136">
        <v>0</v>
      </c>
      <c r="R441" s="136">
        <f>Q441*H441</f>
        <v>0</v>
      </c>
      <c r="S441" s="136">
        <v>0</v>
      </c>
      <c r="T441" s="137">
        <f>S441*H441</f>
        <v>0</v>
      </c>
      <c r="AR441" s="138" t="s">
        <v>193</v>
      </c>
      <c r="AT441" s="138" t="s">
        <v>138</v>
      </c>
      <c r="AU441" s="138" t="s">
        <v>82</v>
      </c>
      <c r="AY441" s="17" t="s">
        <v>135</v>
      </c>
      <c r="BE441" s="139">
        <f>IF(N441="základní",J441,0)</f>
        <v>0</v>
      </c>
      <c r="BF441" s="139">
        <f>IF(N441="snížená",J441,0)</f>
        <v>0</v>
      </c>
      <c r="BG441" s="139">
        <f>IF(N441="zákl. přenesená",J441,0)</f>
        <v>0</v>
      </c>
      <c r="BH441" s="139">
        <f>IF(N441="sníž. přenesená",J441,0)</f>
        <v>0</v>
      </c>
      <c r="BI441" s="139">
        <f>IF(N441="nulová",J441,0)</f>
        <v>0</v>
      </c>
      <c r="BJ441" s="17" t="s">
        <v>80</v>
      </c>
      <c r="BK441" s="139">
        <f>ROUND(I441*H441,2)</f>
        <v>0</v>
      </c>
      <c r="BL441" s="17" t="s">
        <v>193</v>
      </c>
      <c r="BM441" s="138" t="s">
        <v>1030</v>
      </c>
    </row>
    <row r="442" spans="2:65" s="1" customFormat="1" ht="24.15" customHeight="1">
      <c r="B442" s="32"/>
      <c r="C442" s="127" t="s">
        <v>829</v>
      </c>
      <c r="D442" s="127" t="s">
        <v>138</v>
      </c>
      <c r="E442" s="128" t="s">
        <v>1031</v>
      </c>
      <c r="F442" s="129" t="s">
        <v>1032</v>
      </c>
      <c r="G442" s="130" t="s">
        <v>141</v>
      </c>
      <c r="H442" s="131">
        <v>27</v>
      </c>
      <c r="I442" s="132"/>
      <c r="J442" s="133">
        <f>ROUND(I442*H442,2)</f>
        <v>0</v>
      </c>
      <c r="K442" s="129" t="s">
        <v>448</v>
      </c>
      <c r="L442" s="32"/>
      <c r="M442" s="134" t="s">
        <v>19</v>
      </c>
      <c r="N442" s="135" t="s">
        <v>43</v>
      </c>
      <c r="P442" s="136">
        <f>O442*H442</f>
        <v>0</v>
      </c>
      <c r="Q442" s="136">
        <v>0</v>
      </c>
      <c r="R442" s="136">
        <f>Q442*H442</f>
        <v>0</v>
      </c>
      <c r="S442" s="136">
        <v>0</v>
      </c>
      <c r="T442" s="137">
        <f>S442*H442</f>
        <v>0</v>
      </c>
      <c r="AR442" s="138" t="s">
        <v>193</v>
      </c>
      <c r="AT442" s="138" t="s">
        <v>138</v>
      </c>
      <c r="AU442" s="138" t="s">
        <v>82</v>
      </c>
      <c r="AY442" s="17" t="s">
        <v>135</v>
      </c>
      <c r="BE442" s="139">
        <f>IF(N442="základní",J442,0)</f>
        <v>0</v>
      </c>
      <c r="BF442" s="139">
        <f>IF(N442="snížená",J442,0)</f>
        <v>0</v>
      </c>
      <c r="BG442" s="139">
        <f>IF(N442="zákl. přenesená",J442,0)</f>
        <v>0</v>
      </c>
      <c r="BH442" s="139">
        <f>IF(N442="sníž. přenesená",J442,0)</f>
        <v>0</v>
      </c>
      <c r="BI442" s="139">
        <f>IF(N442="nulová",J442,0)</f>
        <v>0</v>
      </c>
      <c r="BJ442" s="17" t="s">
        <v>80</v>
      </c>
      <c r="BK442" s="139">
        <f>ROUND(I442*H442,2)</f>
        <v>0</v>
      </c>
      <c r="BL442" s="17" t="s">
        <v>193</v>
      </c>
      <c r="BM442" s="138" t="s">
        <v>1033</v>
      </c>
    </row>
    <row r="443" spans="2:65" s="1" customFormat="1" ht="16.5" customHeight="1">
      <c r="B443" s="32"/>
      <c r="C443" s="127" t="s">
        <v>1034</v>
      </c>
      <c r="D443" s="127" t="s">
        <v>138</v>
      </c>
      <c r="E443" s="128" t="s">
        <v>1035</v>
      </c>
      <c r="F443" s="129" t="s">
        <v>1036</v>
      </c>
      <c r="G443" s="130" t="s">
        <v>141</v>
      </c>
      <c r="H443" s="131">
        <v>23.8</v>
      </c>
      <c r="I443" s="132"/>
      <c r="J443" s="133">
        <f>ROUND(I443*H443,2)</f>
        <v>0</v>
      </c>
      <c r="K443" s="129" t="s">
        <v>476</v>
      </c>
      <c r="L443" s="32"/>
      <c r="M443" s="134" t="s">
        <v>19</v>
      </c>
      <c r="N443" s="135" t="s">
        <v>43</v>
      </c>
      <c r="P443" s="136">
        <f>O443*H443</f>
        <v>0</v>
      </c>
      <c r="Q443" s="136">
        <v>0</v>
      </c>
      <c r="R443" s="136">
        <f>Q443*H443</f>
        <v>0</v>
      </c>
      <c r="S443" s="136">
        <v>0</v>
      </c>
      <c r="T443" s="137">
        <f>S443*H443</f>
        <v>0</v>
      </c>
      <c r="AR443" s="138" t="s">
        <v>193</v>
      </c>
      <c r="AT443" s="138" t="s">
        <v>138</v>
      </c>
      <c r="AU443" s="138" t="s">
        <v>82</v>
      </c>
      <c r="AY443" s="17" t="s">
        <v>135</v>
      </c>
      <c r="BE443" s="139">
        <f>IF(N443="základní",J443,0)</f>
        <v>0</v>
      </c>
      <c r="BF443" s="139">
        <f>IF(N443="snížená",J443,0)</f>
        <v>0</v>
      </c>
      <c r="BG443" s="139">
        <f>IF(N443="zákl. přenesená",J443,0)</f>
        <v>0</v>
      </c>
      <c r="BH443" s="139">
        <f>IF(N443="sníž. přenesená",J443,0)</f>
        <v>0</v>
      </c>
      <c r="BI443" s="139">
        <f>IF(N443="nulová",J443,0)</f>
        <v>0</v>
      </c>
      <c r="BJ443" s="17" t="s">
        <v>80</v>
      </c>
      <c r="BK443" s="139">
        <f>ROUND(I443*H443,2)</f>
        <v>0</v>
      </c>
      <c r="BL443" s="17" t="s">
        <v>193</v>
      </c>
      <c r="BM443" s="138" t="s">
        <v>1037</v>
      </c>
    </row>
    <row r="444" spans="2:65" s="13" customFormat="1">
      <c r="B444" s="151"/>
      <c r="D444" s="145" t="s">
        <v>149</v>
      </c>
      <c r="E444" s="152" t="s">
        <v>19</v>
      </c>
      <c r="F444" s="153" t="s">
        <v>1038</v>
      </c>
      <c r="H444" s="154">
        <v>23.8</v>
      </c>
      <c r="I444" s="155"/>
      <c r="L444" s="151"/>
      <c r="M444" s="156"/>
      <c r="T444" s="157"/>
      <c r="AT444" s="152" t="s">
        <v>149</v>
      </c>
      <c r="AU444" s="152" t="s">
        <v>82</v>
      </c>
      <c r="AV444" s="13" t="s">
        <v>82</v>
      </c>
      <c r="AW444" s="13" t="s">
        <v>33</v>
      </c>
      <c r="AX444" s="13" t="s">
        <v>72</v>
      </c>
      <c r="AY444" s="152" t="s">
        <v>135</v>
      </c>
    </row>
    <row r="445" spans="2:65" s="14" customFormat="1">
      <c r="B445" s="158"/>
      <c r="D445" s="145" t="s">
        <v>149</v>
      </c>
      <c r="E445" s="159" t="s">
        <v>19</v>
      </c>
      <c r="F445" s="160" t="s">
        <v>154</v>
      </c>
      <c r="H445" s="161">
        <v>23.8</v>
      </c>
      <c r="I445" s="162"/>
      <c r="L445" s="158"/>
      <c r="M445" s="163"/>
      <c r="T445" s="164"/>
      <c r="AT445" s="159" t="s">
        <v>149</v>
      </c>
      <c r="AU445" s="159" t="s">
        <v>82</v>
      </c>
      <c r="AV445" s="14" t="s">
        <v>143</v>
      </c>
      <c r="AW445" s="14" t="s">
        <v>33</v>
      </c>
      <c r="AX445" s="14" t="s">
        <v>80</v>
      </c>
      <c r="AY445" s="159" t="s">
        <v>135</v>
      </c>
    </row>
    <row r="446" spans="2:65" s="1" customFormat="1" ht="16.5" customHeight="1">
      <c r="B446" s="32"/>
      <c r="C446" s="127" t="s">
        <v>833</v>
      </c>
      <c r="D446" s="127" t="s">
        <v>138</v>
      </c>
      <c r="E446" s="128" t="s">
        <v>1039</v>
      </c>
      <c r="F446" s="129" t="s">
        <v>1040</v>
      </c>
      <c r="G446" s="130" t="s">
        <v>222</v>
      </c>
      <c r="H446" s="131">
        <v>7</v>
      </c>
      <c r="I446" s="132"/>
      <c r="J446" s="133">
        <f>ROUND(I446*H446,2)</f>
        <v>0</v>
      </c>
      <c r="K446" s="129" t="s">
        <v>476</v>
      </c>
      <c r="L446" s="32"/>
      <c r="M446" s="134" t="s">
        <v>19</v>
      </c>
      <c r="N446" s="135" t="s">
        <v>43</v>
      </c>
      <c r="P446" s="136">
        <f>O446*H446</f>
        <v>0</v>
      </c>
      <c r="Q446" s="136">
        <v>0</v>
      </c>
      <c r="R446" s="136">
        <f>Q446*H446</f>
        <v>0</v>
      </c>
      <c r="S446" s="136">
        <v>0</v>
      </c>
      <c r="T446" s="137">
        <f>S446*H446</f>
        <v>0</v>
      </c>
      <c r="AR446" s="138" t="s">
        <v>193</v>
      </c>
      <c r="AT446" s="138" t="s">
        <v>138</v>
      </c>
      <c r="AU446" s="138" t="s">
        <v>82</v>
      </c>
      <c r="AY446" s="17" t="s">
        <v>135</v>
      </c>
      <c r="BE446" s="139">
        <f>IF(N446="základní",J446,0)</f>
        <v>0</v>
      </c>
      <c r="BF446" s="139">
        <f>IF(N446="snížená",J446,0)</f>
        <v>0</v>
      </c>
      <c r="BG446" s="139">
        <f>IF(N446="zákl. přenesená",J446,0)</f>
        <v>0</v>
      </c>
      <c r="BH446" s="139">
        <f>IF(N446="sníž. přenesená",J446,0)</f>
        <v>0</v>
      </c>
      <c r="BI446" s="139">
        <f>IF(N446="nulová",J446,0)</f>
        <v>0</v>
      </c>
      <c r="BJ446" s="17" t="s">
        <v>80</v>
      </c>
      <c r="BK446" s="139">
        <f>ROUND(I446*H446,2)</f>
        <v>0</v>
      </c>
      <c r="BL446" s="17" t="s">
        <v>193</v>
      </c>
      <c r="BM446" s="138" t="s">
        <v>1041</v>
      </c>
    </row>
    <row r="447" spans="2:65" s="1" customFormat="1" ht="16.5" customHeight="1">
      <c r="B447" s="32"/>
      <c r="C447" s="127" t="s">
        <v>1042</v>
      </c>
      <c r="D447" s="127" t="s">
        <v>138</v>
      </c>
      <c r="E447" s="128" t="s">
        <v>1043</v>
      </c>
      <c r="F447" s="129" t="s">
        <v>1044</v>
      </c>
      <c r="G447" s="130" t="s">
        <v>141</v>
      </c>
      <c r="H447" s="131">
        <v>29</v>
      </c>
      <c r="I447" s="132"/>
      <c r="J447" s="133">
        <f>ROUND(I447*H447,2)</f>
        <v>0</v>
      </c>
      <c r="K447" s="129" t="s">
        <v>448</v>
      </c>
      <c r="L447" s="32"/>
      <c r="M447" s="134" t="s">
        <v>19</v>
      </c>
      <c r="N447" s="135" t="s">
        <v>43</v>
      </c>
      <c r="P447" s="136">
        <f>O447*H447</f>
        <v>0</v>
      </c>
      <c r="Q447" s="136">
        <v>0</v>
      </c>
      <c r="R447" s="136">
        <f>Q447*H447</f>
        <v>0</v>
      </c>
      <c r="S447" s="136">
        <v>0</v>
      </c>
      <c r="T447" s="137">
        <f>S447*H447</f>
        <v>0</v>
      </c>
      <c r="AR447" s="138" t="s">
        <v>193</v>
      </c>
      <c r="AT447" s="138" t="s">
        <v>138</v>
      </c>
      <c r="AU447" s="138" t="s">
        <v>82</v>
      </c>
      <c r="AY447" s="17" t="s">
        <v>135</v>
      </c>
      <c r="BE447" s="139">
        <f>IF(N447="základní",J447,0)</f>
        <v>0</v>
      </c>
      <c r="BF447" s="139">
        <f>IF(N447="snížená",J447,0)</f>
        <v>0</v>
      </c>
      <c r="BG447" s="139">
        <f>IF(N447="zákl. přenesená",J447,0)</f>
        <v>0</v>
      </c>
      <c r="BH447" s="139">
        <f>IF(N447="sníž. přenesená",J447,0)</f>
        <v>0</v>
      </c>
      <c r="BI447" s="139">
        <f>IF(N447="nulová",J447,0)</f>
        <v>0</v>
      </c>
      <c r="BJ447" s="17" t="s">
        <v>80</v>
      </c>
      <c r="BK447" s="139">
        <f>ROUND(I447*H447,2)</f>
        <v>0</v>
      </c>
      <c r="BL447" s="17" t="s">
        <v>193</v>
      </c>
      <c r="BM447" s="138" t="s">
        <v>1045</v>
      </c>
    </row>
    <row r="448" spans="2:65" s="13" customFormat="1">
      <c r="B448" s="151"/>
      <c r="D448" s="145" t="s">
        <v>149</v>
      </c>
      <c r="E448" s="152" t="s">
        <v>19</v>
      </c>
      <c r="F448" s="153" t="s">
        <v>1046</v>
      </c>
      <c r="H448" s="154">
        <v>17</v>
      </c>
      <c r="I448" s="155"/>
      <c r="L448" s="151"/>
      <c r="M448" s="156"/>
      <c r="T448" s="157"/>
      <c r="AT448" s="152" t="s">
        <v>149</v>
      </c>
      <c r="AU448" s="152" t="s">
        <v>82</v>
      </c>
      <c r="AV448" s="13" t="s">
        <v>82</v>
      </c>
      <c r="AW448" s="13" t="s">
        <v>33</v>
      </c>
      <c r="AX448" s="13" t="s">
        <v>72</v>
      </c>
      <c r="AY448" s="152" t="s">
        <v>135</v>
      </c>
    </row>
    <row r="449" spans="2:65" s="13" customFormat="1">
      <c r="B449" s="151"/>
      <c r="D449" s="145" t="s">
        <v>149</v>
      </c>
      <c r="E449" s="152" t="s">
        <v>19</v>
      </c>
      <c r="F449" s="153" t="s">
        <v>1047</v>
      </c>
      <c r="H449" s="154">
        <v>9</v>
      </c>
      <c r="I449" s="155"/>
      <c r="L449" s="151"/>
      <c r="M449" s="156"/>
      <c r="T449" s="157"/>
      <c r="AT449" s="152" t="s">
        <v>149</v>
      </c>
      <c r="AU449" s="152" t="s">
        <v>82</v>
      </c>
      <c r="AV449" s="13" t="s">
        <v>82</v>
      </c>
      <c r="AW449" s="13" t="s">
        <v>33</v>
      </c>
      <c r="AX449" s="13" t="s">
        <v>72</v>
      </c>
      <c r="AY449" s="152" t="s">
        <v>135</v>
      </c>
    </row>
    <row r="450" spans="2:65" s="13" customFormat="1">
      <c r="B450" s="151"/>
      <c r="D450" s="145" t="s">
        <v>149</v>
      </c>
      <c r="E450" s="152" t="s">
        <v>19</v>
      </c>
      <c r="F450" s="153" t="s">
        <v>136</v>
      </c>
      <c r="H450" s="154">
        <v>3</v>
      </c>
      <c r="I450" s="155"/>
      <c r="L450" s="151"/>
      <c r="M450" s="156"/>
      <c r="T450" s="157"/>
      <c r="AT450" s="152" t="s">
        <v>149</v>
      </c>
      <c r="AU450" s="152" t="s">
        <v>82</v>
      </c>
      <c r="AV450" s="13" t="s">
        <v>82</v>
      </c>
      <c r="AW450" s="13" t="s">
        <v>33</v>
      </c>
      <c r="AX450" s="13" t="s">
        <v>72</v>
      </c>
      <c r="AY450" s="152" t="s">
        <v>135</v>
      </c>
    </row>
    <row r="451" spans="2:65" s="14" customFormat="1">
      <c r="B451" s="158"/>
      <c r="D451" s="145" t="s">
        <v>149</v>
      </c>
      <c r="E451" s="159" t="s">
        <v>19</v>
      </c>
      <c r="F451" s="160" t="s">
        <v>154</v>
      </c>
      <c r="H451" s="161">
        <v>29</v>
      </c>
      <c r="I451" s="162"/>
      <c r="L451" s="158"/>
      <c r="M451" s="163"/>
      <c r="T451" s="164"/>
      <c r="AT451" s="159" t="s">
        <v>149</v>
      </c>
      <c r="AU451" s="159" t="s">
        <v>82</v>
      </c>
      <c r="AV451" s="14" t="s">
        <v>143</v>
      </c>
      <c r="AW451" s="14" t="s">
        <v>33</v>
      </c>
      <c r="AX451" s="14" t="s">
        <v>80</v>
      </c>
      <c r="AY451" s="159" t="s">
        <v>135</v>
      </c>
    </row>
    <row r="452" spans="2:65" s="1" customFormat="1" ht="16.5" customHeight="1">
      <c r="B452" s="32"/>
      <c r="C452" s="127" t="s">
        <v>838</v>
      </c>
      <c r="D452" s="127" t="s">
        <v>138</v>
      </c>
      <c r="E452" s="128" t="s">
        <v>1048</v>
      </c>
      <c r="F452" s="129" t="s">
        <v>1049</v>
      </c>
      <c r="G452" s="130" t="s">
        <v>188</v>
      </c>
      <c r="H452" s="131">
        <v>0.39100000000000001</v>
      </c>
      <c r="I452" s="132"/>
      <c r="J452" s="133">
        <f>ROUND(I452*H452,2)</f>
        <v>0</v>
      </c>
      <c r="K452" s="129" t="s">
        <v>448</v>
      </c>
      <c r="L452" s="32"/>
      <c r="M452" s="134" t="s">
        <v>19</v>
      </c>
      <c r="N452" s="135" t="s">
        <v>43</v>
      </c>
      <c r="P452" s="136">
        <f>O452*H452</f>
        <v>0</v>
      </c>
      <c r="Q452" s="136">
        <v>0</v>
      </c>
      <c r="R452" s="136">
        <f>Q452*H452</f>
        <v>0</v>
      </c>
      <c r="S452" s="136">
        <v>0</v>
      </c>
      <c r="T452" s="137">
        <f>S452*H452</f>
        <v>0</v>
      </c>
      <c r="AR452" s="138" t="s">
        <v>193</v>
      </c>
      <c r="AT452" s="138" t="s">
        <v>138</v>
      </c>
      <c r="AU452" s="138" t="s">
        <v>82</v>
      </c>
      <c r="AY452" s="17" t="s">
        <v>135</v>
      </c>
      <c r="BE452" s="139">
        <f>IF(N452="základní",J452,0)</f>
        <v>0</v>
      </c>
      <c r="BF452" s="139">
        <f>IF(N452="snížená",J452,0)</f>
        <v>0</v>
      </c>
      <c r="BG452" s="139">
        <f>IF(N452="zákl. přenesená",J452,0)</f>
        <v>0</v>
      </c>
      <c r="BH452" s="139">
        <f>IF(N452="sníž. přenesená",J452,0)</f>
        <v>0</v>
      </c>
      <c r="BI452" s="139">
        <f>IF(N452="nulová",J452,0)</f>
        <v>0</v>
      </c>
      <c r="BJ452" s="17" t="s">
        <v>80</v>
      </c>
      <c r="BK452" s="139">
        <f>ROUND(I452*H452,2)</f>
        <v>0</v>
      </c>
      <c r="BL452" s="17" t="s">
        <v>193</v>
      </c>
      <c r="BM452" s="138" t="s">
        <v>1050</v>
      </c>
    </row>
    <row r="453" spans="2:65" s="11" customFormat="1" ht="25.9" customHeight="1">
      <c r="B453" s="115"/>
      <c r="D453" s="116" t="s">
        <v>71</v>
      </c>
      <c r="E453" s="117" t="s">
        <v>598</v>
      </c>
      <c r="F453" s="117" t="s">
        <v>1051</v>
      </c>
      <c r="I453" s="118"/>
      <c r="J453" s="119">
        <f>BK453</f>
        <v>0</v>
      </c>
      <c r="L453" s="115"/>
      <c r="M453" s="120"/>
      <c r="P453" s="121">
        <f>P454</f>
        <v>0</v>
      </c>
      <c r="R453" s="121">
        <f>R454</f>
        <v>0</v>
      </c>
      <c r="T453" s="122">
        <f>T454</f>
        <v>0</v>
      </c>
      <c r="AR453" s="116" t="s">
        <v>143</v>
      </c>
      <c r="AT453" s="123" t="s">
        <v>71</v>
      </c>
      <c r="AU453" s="123" t="s">
        <v>72</v>
      </c>
      <c r="AY453" s="116" t="s">
        <v>135</v>
      </c>
      <c r="BK453" s="124">
        <f>BK454</f>
        <v>0</v>
      </c>
    </row>
    <row r="454" spans="2:65" s="1" customFormat="1" ht="16.5" customHeight="1">
      <c r="B454" s="32"/>
      <c r="C454" s="127" t="s">
        <v>1052</v>
      </c>
      <c r="D454" s="127" t="s">
        <v>138</v>
      </c>
      <c r="E454" s="128" t="s">
        <v>599</v>
      </c>
      <c r="F454" s="129" t="s">
        <v>600</v>
      </c>
      <c r="G454" s="130" t="s">
        <v>601</v>
      </c>
      <c r="H454" s="131">
        <v>1</v>
      </c>
      <c r="I454" s="132"/>
      <c r="J454" s="133">
        <f>ROUND(I454*H454,2)</f>
        <v>0</v>
      </c>
      <c r="K454" s="129" t="s">
        <v>476</v>
      </c>
      <c r="L454" s="32"/>
      <c r="M454" s="179" t="s">
        <v>19</v>
      </c>
      <c r="N454" s="180" t="s">
        <v>43</v>
      </c>
      <c r="O454" s="181"/>
      <c r="P454" s="182">
        <f>O454*H454</f>
        <v>0</v>
      </c>
      <c r="Q454" s="182">
        <v>0</v>
      </c>
      <c r="R454" s="182">
        <f>Q454*H454</f>
        <v>0</v>
      </c>
      <c r="S454" s="182">
        <v>0</v>
      </c>
      <c r="T454" s="183">
        <f>S454*H454</f>
        <v>0</v>
      </c>
      <c r="AR454" s="138" t="s">
        <v>602</v>
      </c>
      <c r="AT454" s="138" t="s">
        <v>138</v>
      </c>
      <c r="AU454" s="138" t="s">
        <v>80</v>
      </c>
      <c r="AY454" s="17" t="s">
        <v>135</v>
      </c>
      <c r="BE454" s="139">
        <f>IF(N454="základní",J454,0)</f>
        <v>0</v>
      </c>
      <c r="BF454" s="139">
        <f>IF(N454="snížená",J454,0)</f>
        <v>0</v>
      </c>
      <c r="BG454" s="139">
        <f>IF(N454="zákl. přenesená",J454,0)</f>
        <v>0</v>
      </c>
      <c r="BH454" s="139">
        <f>IF(N454="sníž. přenesená",J454,0)</f>
        <v>0</v>
      </c>
      <c r="BI454" s="139">
        <f>IF(N454="nulová",J454,0)</f>
        <v>0</v>
      </c>
      <c r="BJ454" s="17" t="s">
        <v>80</v>
      </c>
      <c r="BK454" s="139">
        <f>ROUND(I454*H454,2)</f>
        <v>0</v>
      </c>
      <c r="BL454" s="17" t="s">
        <v>602</v>
      </c>
      <c r="BM454" s="138" t="s">
        <v>1053</v>
      </c>
    </row>
    <row r="455" spans="2:65" s="1" customFormat="1" ht="7" customHeight="1">
      <c r="B455" s="41"/>
      <c r="C455" s="42"/>
      <c r="D455" s="42"/>
      <c r="E455" s="42"/>
      <c r="F455" s="42"/>
      <c r="G455" s="42"/>
      <c r="H455" s="42"/>
      <c r="I455" s="42"/>
      <c r="J455" s="42"/>
      <c r="K455" s="42"/>
      <c r="L455" s="32"/>
    </row>
  </sheetData>
  <sheetProtection algorithmName="SHA-512" hashValue="N7xM1mLgDNuyQs8GRIf1XspI8UFW5dBrjsGs+Z7LkNOtDueMKaS0BkeHTwulmhUTOhkeXy1/fZbQHrU7LqDGrw==" saltValue="bUGMtJ5kC07mDL5gNetmMBptYTTacQ2qYjMdvfCn2R6ctbfrqy2ARXp49xHGeMabuiMvlwQbXn94FfvKjYGdxw==" spinCount="100000" sheet="1" objects="1" scenarios="1" formatColumns="0" formatRows="0" autoFilter="0"/>
  <autoFilter ref="C92:K454" xr:uid="{00000000-0009-0000-0000-000003000000}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87"/>
  <sheetViews>
    <sheetView showGridLines="0" workbookViewId="0"/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7" t="s">
        <v>91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5" customHeight="1">
      <c r="B4" s="20"/>
      <c r="D4" s="21" t="s">
        <v>101</v>
      </c>
      <c r="L4" s="20"/>
      <c r="M4" s="85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0" t="str">
        <f>'Rekapitulace stavby'!K6</f>
        <v>Nemocnice Prachatice, snížení energetické náročnosti kuchyně</v>
      </c>
      <c r="F7" s="311"/>
      <c r="G7" s="311"/>
      <c r="H7" s="311"/>
      <c r="L7" s="20"/>
    </row>
    <row r="8" spans="2:46" s="1" customFormat="1" ht="12" customHeight="1">
      <c r="B8" s="32"/>
      <c r="D8" s="27" t="s">
        <v>102</v>
      </c>
      <c r="L8" s="32"/>
    </row>
    <row r="9" spans="2:46" s="1" customFormat="1" ht="16.5" customHeight="1">
      <c r="B9" s="32"/>
      <c r="E9" s="290" t="s">
        <v>1054</v>
      </c>
      <c r="F9" s="309"/>
      <c r="G9" s="309"/>
      <c r="H9" s="30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27. 1. 2026</v>
      </c>
      <c r="L12" s="32"/>
    </row>
    <row r="13" spans="2:46" s="1" customFormat="1" ht="10.75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2" t="str">
        <f>'Rekapitulace stavby'!E14</f>
        <v>Vyplň údaj</v>
      </c>
      <c r="F18" s="304"/>
      <c r="G18" s="304"/>
      <c r="H18" s="304"/>
      <c r="I18" s="27" t="s">
        <v>28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Ing. Barbora Kubelková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308" t="s">
        <v>19</v>
      </c>
      <c r="F27" s="308"/>
      <c r="G27" s="308"/>
      <c r="H27" s="308"/>
      <c r="L27" s="86"/>
    </row>
    <row r="28" spans="2:12" s="1" customFormat="1" ht="7" customHeight="1">
      <c r="B28" s="32"/>
      <c r="L28" s="32"/>
    </row>
    <row r="29" spans="2:12" s="1" customFormat="1" ht="7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4" customHeight="1">
      <c r="B30" s="32"/>
      <c r="D30" s="87" t="s">
        <v>38</v>
      </c>
      <c r="J30" s="63">
        <f>ROUND(J105, 2)</f>
        <v>0</v>
      </c>
      <c r="L30" s="32"/>
    </row>
    <row r="31" spans="2:12" s="1" customFormat="1" ht="7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2" t="s">
        <v>42</v>
      </c>
      <c r="E33" s="27" t="s">
        <v>43</v>
      </c>
      <c r="F33" s="88">
        <f>ROUND((SUM(BE105:BE186)),  2)</f>
        <v>0</v>
      </c>
      <c r="I33" s="89">
        <v>0.21</v>
      </c>
      <c r="J33" s="88">
        <f>ROUND(((SUM(BE105:BE186))*I33),  2)</f>
        <v>0</v>
      </c>
      <c r="L33" s="32"/>
    </row>
    <row r="34" spans="2:12" s="1" customFormat="1" ht="14.4" customHeight="1">
      <c r="B34" s="32"/>
      <c r="E34" s="27" t="s">
        <v>44</v>
      </c>
      <c r="F34" s="88">
        <f>ROUND((SUM(BF105:BF186)),  2)</f>
        <v>0</v>
      </c>
      <c r="I34" s="89">
        <v>0.12</v>
      </c>
      <c r="J34" s="88">
        <f>ROUND(((SUM(BF105:BF186))*I34),  2)</f>
        <v>0</v>
      </c>
      <c r="L34" s="32"/>
    </row>
    <row r="35" spans="2:12" s="1" customFormat="1" ht="14.4" hidden="1" customHeight="1">
      <c r="B35" s="32"/>
      <c r="E35" s="27" t="s">
        <v>45</v>
      </c>
      <c r="F35" s="88">
        <f>ROUND((SUM(BG105:BG186)),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88">
        <f>ROUND((SUM(BH105:BH186)),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88">
        <f>ROUND((SUM(BI105:BI186)),  2)</f>
        <v>0</v>
      </c>
      <c r="I37" s="89">
        <v>0</v>
      </c>
      <c r="J37" s="8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7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5" customHeight="1">
      <c r="B45" s="32"/>
      <c r="C45" s="21" t="s">
        <v>104</v>
      </c>
      <c r="L45" s="32"/>
    </row>
    <row r="46" spans="2:12" s="1" customFormat="1" ht="7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0" t="str">
        <f>E7</f>
        <v>Nemocnice Prachatice, snížení energetické náročnosti kuchyně</v>
      </c>
      <c r="F48" s="311"/>
      <c r="G48" s="311"/>
      <c r="H48" s="311"/>
      <c r="L48" s="32"/>
    </row>
    <row r="49" spans="2:47" s="1" customFormat="1" ht="12" customHeight="1">
      <c r="B49" s="32"/>
      <c r="C49" s="27" t="s">
        <v>102</v>
      </c>
      <c r="L49" s="32"/>
    </row>
    <row r="50" spans="2:47" s="1" customFormat="1" ht="16.5" customHeight="1">
      <c r="B50" s="32"/>
      <c r="E50" s="290" t="str">
        <f>E9</f>
        <v>SO-01.3 - VZT</v>
      </c>
      <c r="F50" s="309"/>
      <c r="G50" s="309"/>
      <c r="H50" s="309"/>
      <c r="L50" s="32"/>
    </row>
    <row r="51" spans="2:47" s="1" customFormat="1" ht="7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k.ú. Prachatice</v>
      </c>
      <c r="I52" s="27" t="s">
        <v>23</v>
      </c>
      <c r="J52" s="49" t="str">
        <f>IF(J12="","",J12)</f>
        <v>27. 1. 2026</v>
      </c>
      <c r="L52" s="32"/>
    </row>
    <row r="53" spans="2:47" s="1" customFormat="1" ht="7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>NEMOCNICE PRACHATICE, A.S.</v>
      </c>
      <c r="I54" s="27" t="s">
        <v>31</v>
      </c>
      <c r="J54" s="30" t="str">
        <f>E21</f>
        <v>AGROPROJEKT Jihlava, spol. s r.o.</v>
      </c>
      <c r="L54" s="32"/>
    </row>
    <row r="55" spans="2:47" s="1" customFormat="1" ht="25.6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Ing. Barbora Kubelková</v>
      </c>
      <c r="L55" s="32"/>
    </row>
    <row r="56" spans="2:47" s="1" customFormat="1" ht="10.25" customHeight="1">
      <c r="B56" s="32"/>
      <c r="L56" s="32"/>
    </row>
    <row r="57" spans="2:47" s="1" customFormat="1" ht="29.25" customHeight="1">
      <c r="B57" s="32"/>
      <c r="C57" s="96" t="s">
        <v>105</v>
      </c>
      <c r="D57" s="90"/>
      <c r="E57" s="90"/>
      <c r="F57" s="90"/>
      <c r="G57" s="90"/>
      <c r="H57" s="90"/>
      <c r="I57" s="90"/>
      <c r="J57" s="97" t="s">
        <v>106</v>
      </c>
      <c r="K57" s="90"/>
      <c r="L57" s="32"/>
    </row>
    <row r="58" spans="2:47" s="1" customFormat="1" ht="10.25" customHeight="1">
      <c r="B58" s="32"/>
      <c r="L58" s="32"/>
    </row>
    <row r="59" spans="2:47" s="1" customFormat="1" ht="22.75" customHeight="1">
      <c r="B59" s="32"/>
      <c r="C59" s="98" t="s">
        <v>70</v>
      </c>
      <c r="J59" s="63">
        <f>J105</f>
        <v>0</v>
      </c>
      <c r="L59" s="32"/>
      <c r="AU59" s="17" t="s">
        <v>107</v>
      </c>
    </row>
    <row r="60" spans="2:47" s="8" customFormat="1" ht="25" customHeight="1">
      <c r="B60" s="99"/>
      <c r="D60" s="100" t="s">
        <v>1055</v>
      </c>
      <c r="E60" s="101"/>
      <c r="F60" s="101"/>
      <c r="G60" s="101"/>
      <c r="H60" s="101"/>
      <c r="I60" s="101"/>
      <c r="J60" s="102">
        <f>J106</f>
        <v>0</v>
      </c>
      <c r="L60" s="99"/>
    </row>
    <row r="61" spans="2:47" s="9" customFormat="1" ht="19.899999999999999" customHeight="1">
      <c r="B61" s="103"/>
      <c r="D61" s="104" t="s">
        <v>1056</v>
      </c>
      <c r="E61" s="105"/>
      <c r="F61" s="105"/>
      <c r="G61" s="105"/>
      <c r="H61" s="105"/>
      <c r="I61" s="105"/>
      <c r="J61" s="106">
        <f>J107</f>
        <v>0</v>
      </c>
      <c r="L61" s="103"/>
    </row>
    <row r="62" spans="2:47" s="9" customFormat="1" ht="19.899999999999999" customHeight="1">
      <c r="B62" s="103"/>
      <c r="D62" s="104" t="s">
        <v>1057</v>
      </c>
      <c r="E62" s="105"/>
      <c r="F62" s="105"/>
      <c r="G62" s="105"/>
      <c r="H62" s="105"/>
      <c r="I62" s="105"/>
      <c r="J62" s="106">
        <f>J112</f>
        <v>0</v>
      </c>
      <c r="L62" s="103"/>
    </row>
    <row r="63" spans="2:47" s="9" customFormat="1" ht="19.899999999999999" customHeight="1">
      <c r="B63" s="103"/>
      <c r="D63" s="104" t="s">
        <v>1058</v>
      </c>
      <c r="E63" s="105"/>
      <c r="F63" s="105"/>
      <c r="G63" s="105"/>
      <c r="H63" s="105"/>
      <c r="I63" s="105"/>
      <c r="J63" s="106">
        <f>J121</f>
        <v>0</v>
      </c>
      <c r="L63" s="103"/>
    </row>
    <row r="64" spans="2:47" s="9" customFormat="1" ht="19.899999999999999" customHeight="1">
      <c r="B64" s="103"/>
      <c r="D64" s="104" t="s">
        <v>1059</v>
      </c>
      <c r="E64" s="105"/>
      <c r="F64" s="105"/>
      <c r="G64" s="105"/>
      <c r="H64" s="105"/>
      <c r="I64" s="105"/>
      <c r="J64" s="106">
        <f>J127</f>
        <v>0</v>
      </c>
      <c r="L64" s="103"/>
    </row>
    <row r="65" spans="2:12" s="9" customFormat="1" ht="19.899999999999999" customHeight="1">
      <c r="B65" s="103"/>
      <c r="D65" s="104" t="s">
        <v>1060</v>
      </c>
      <c r="E65" s="105"/>
      <c r="F65" s="105"/>
      <c r="G65" s="105"/>
      <c r="H65" s="105"/>
      <c r="I65" s="105"/>
      <c r="J65" s="106">
        <f>J130</f>
        <v>0</v>
      </c>
      <c r="L65" s="103"/>
    </row>
    <row r="66" spans="2:12" s="9" customFormat="1" ht="19.899999999999999" customHeight="1">
      <c r="B66" s="103"/>
      <c r="D66" s="104" t="s">
        <v>1061</v>
      </c>
      <c r="E66" s="105"/>
      <c r="F66" s="105"/>
      <c r="G66" s="105"/>
      <c r="H66" s="105"/>
      <c r="I66" s="105"/>
      <c r="J66" s="106">
        <f>J132</f>
        <v>0</v>
      </c>
      <c r="L66" s="103"/>
    </row>
    <row r="67" spans="2:12" s="9" customFormat="1" ht="19.899999999999999" customHeight="1">
      <c r="B67" s="103"/>
      <c r="D67" s="104" t="s">
        <v>1062</v>
      </c>
      <c r="E67" s="105"/>
      <c r="F67" s="105"/>
      <c r="G67" s="105"/>
      <c r="H67" s="105"/>
      <c r="I67" s="105"/>
      <c r="J67" s="106">
        <f>J135</f>
        <v>0</v>
      </c>
      <c r="L67" s="103"/>
    </row>
    <row r="68" spans="2:12" s="9" customFormat="1" ht="19.899999999999999" customHeight="1">
      <c r="B68" s="103"/>
      <c r="D68" s="104" t="s">
        <v>1063</v>
      </c>
      <c r="E68" s="105"/>
      <c r="F68" s="105"/>
      <c r="G68" s="105"/>
      <c r="H68" s="105"/>
      <c r="I68" s="105"/>
      <c r="J68" s="106">
        <f>J138</f>
        <v>0</v>
      </c>
      <c r="L68" s="103"/>
    </row>
    <row r="69" spans="2:12" s="9" customFormat="1" ht="19.899999999999999" customHeight="1">
      <c r="B69" s="103"/>
      <c r="D69" s="104" t="s">
        <v>1064</v>
      </c>
      <c r="E69" s="105"/>
      <c r="F69" s="105"/>
      <c r="G69" s="105"/>
      <c r="H69" s="105"/>
      <c r="I69" s="105"/>
      <c r="J69" s="106">
        <f>J141</f>
        <v>0</v>
      </c>
      <c r="L69" s="103"/>
    </row>
    <row r="70" spans="2:12" s="9" customFormat="1" ht="19.899999999999999" customHeight="1">
      <c r="B70" s="103"/>
      <c r="D70" s="104" t="s">
        <v>1065</v>
      </c>
      <c r="E70" s="105"/>
      <c r="F70" s="105"/>
      <c r="G70" s="105"/>
      <c r="H70" s="105"/>
      <c r="I70" s="105"/>
      <c r="J70" s="106">
        <f>J144</f>
        <v>0</v>
      </c>
      <c r="L70" s="103"/>
    </row>
    <row r="71" spans="2:12" s="8" customFormat="1" ht="25" customHeight="1">
      <c r="B71" s="99"/>
      <c r="D71" s="100" t="s">
        <v>1066</v>
      </c>
      <c r="E71" s="101"/>
      <c r="F71" s="101"/>
      <c r="G71" s="101"/>
      <c r="H71" s="101"/>
      <c r="I71" s="101"/>
      <c r="J71" s="102">
        <f>J146</f>
        <v>0</v>
      </c>
      <c r="L71" s="99"/>
    </row>
    <row r="72" spans="2:12" s="9" customFormat="1" ht="19.899999999999999" customHeight="1">
      <c r="B72" s="103"/>
      <c r="D72" s="104" t="s">
        <v>1056</v>
      </c>
      <c r="E72" s="105"/>
      <c r="F72" s="105"/>
      <c r="G72" s="105"/>
      <c r="H72" s="105"/>
      <c r="I72" s="105"/>
      <c r="J72" s="106">
        <f>J147</f>
        <v>0</v>
      </c>
      <c r="L72" s="103"/>
    </row>
    <row r="73" spans="2:12" s="9" customFormat="1" ht="19.899999999999999" customHeight="1">
      <c r="B73" s="103"/>
      <c r="D73" s="104" t="s">
        <v>1057</v>
      </c>
      <c r="E73" s="105"/>
      <c r="F73" s="105"/>
      <c r="G73" s="105"/>
      <c r="H73" s="105"/>
      <c r="I73" s="105"/>
      <c r="J73" s="106">
        <f>J149</f>
        <v>0</v>
      </c>
      <c r="L73" s="103"/>
    </row>
    <row r="74" spans="2:12" s="9" customFormat="1" ht="19.899999999999999" customHeight="1">
      <c r="B74" s="103"/>
      <c r="D74" s="104" t="s">
        <v>1060</v>
      </c>
      <c r="E74" s="105"/>
      <c r="F74" s="105"/>
      <c r="G74" s="105"/>
      <c r="H74" s="105"/>
      <c r="I74" s="105"/>
      <c r="J74" s="106">
        <f>J156</f>
        <v>0</v>
      </c>
      <c r="L74" s="103"/>
    </row>
    <row r="75" spans="2:12" s="9" customFormat="1" ht="19.899999999999999" customHeight="1">
      <c r="B75" s="103"/>
      <c r="D75" s="104" t="s">
        <v>1061</v>
      </c>
      <c r="E75" s="105"/>
      <c r="F75" s="105"/>
      <c r="G75" s="105"/>
      <c r="H75" s="105"/>
      <c r="I75" s="105"/>
      <c r="J75" s="106">
        <f>J158</f>
        <v>0</v>
      </c>
      <c r="L75" s="103"/>
    </row>
    <row r="76" spans="2:12" s="9" customFormat="1" ht="19.899999999999999" customHeight="1">
      <c r="B76" s="103"/>
      <c r="D76" s="104" t="s">
        <v>1062</v>
      </c>
      <c r="E76" s="105"/>
      <c r="F76" s="105"/>
      <c r="G76" s="105"/>
      <c r="H76" s="105"/>
      <c r="I76" s="105"/>
      <c r="J76" s="106">
        <f>J160</f>
        <v>0</v>
      </c>
      <c r="L76" s="103"/>
    </row>
    <row r="77" spans="2:12" s="9" customFormat="1" ht="19.899999999999999" customHeight="1">
      <c r="B77" s="103"/>
      <c r="D77" s="104" t="s">
        <v>1065</v>
      </c>
      <c r="E77" s="105"/>
      <c r="F77" s="105"/>
      <c r="G77" s="105"/>
      <c r="H77" s="105"/>
      <c r="I77" s="105"/>
      <c r="J77" s="106">
        <f>J162</f>
        <v>0</v>
      </c>
      <c r="L77" s="103"/>
    </row>
    <row r="78" spans="2:12" s="8" customFormat="1" ht="25" customHeight="1">
      <c r="B78" s="99"/>
      <c r="D78" s="100" t="s">
        <v>1067</v>
      </c>
      <c r="E78" s="101"/>
      <c r="F78" s="101"/>
      <c r="G78" s="101"/>
      <c r="H78" s="101"/>
      <c r="I78" s="101"/>
      <c r="J78" s="102">
        <f>J164</f>
        <v>0</v>
      </c>
      <c r="L78" s="99"/>
    </row>
    <row r="79" spans="2:12" s="9" customFormat="1" ht="19.899999999999999" customHeight="1">
      <c r="B79" s="103"/>
      <c r="D79" s="104" t="s">
        <v>1068</v>
      </c>
      <c r="E79" s="105"/>
      <c r="F79" s="105"/>
      <c r="G79" s="105"/>
      <c r="H79" s="105"/>
      <c r="I79" s="105"/>
      <c r="J79" s="106">
        <f>J165</f>
        <v>0</v>
      </c>
      <c r="L79" s="103"/>
    </row>
    <row r="80" spans="2:12" s="9" customFormat="1" ht="19.899999999999999" customHeight="1">
      <c r="B80" s="103"/>
      <c r="D80" s="104" t="s">
        <v>1069</v>
      </c>
      <c r="E80" s="105"/>
      <c r="F80" s="105"/>
      <c r="G80" s="105"/>
      <c r="H80" s="105"/>
      <c r="I80" s="105"/>
      <c r="J80" s="106">
        <f>J168</f>
        <v>0</v>
      </c>
      <c r="L80" s="103"/>
    </row>
    <row r="81" spans="2:12" s="8" customFormat="1" ht="25" customHeight="1">
      <c r="B81" s="99"/>
      <c r="D81" s="100" t="s">
        <v>1070</v>
      </c>
      <c r="E81" s="101"/>
      <c r="F81" s="101"/>
      <c r="G81" s="101"/>
      <c r="H81" s="101"/>
      <c r="I81" s="101"/>
      <c r="J81" s="102">
        <f>J172</f>
        <v>0</v>
      </c>
      <c r="L81" s="99"/>
    </row>
    <row r="82" spans="2:12" s="9" customFormat="1" ht="19.899999999999999" customHeight="1">
      <c r="B82" s="103"/>
      <c r="D82" s="104" t="s">
        <v>1071</v>
      </c>
      <c r="E82" s="105"/>
      <c r="F82" s="105"/>
      <c r="G82" s="105"/>
      <c r="H82" s="105"/>
      <c r="I82" s="105"/>
      <c r="J82" s="106">
        <f>J173</f>
        <v>0</v>
      </c>
      <c r="L82" s="103"/>
    </row>
    <row r="83" spans="2:12" s="9" customFormat="1" ht="19.899999999999999" customHeight="1">
      <c r="B83" s="103"/>
      <c r="D83" s="104" t="s">
        <v>1072</v>
      </c>
      <c r="E83" s="105"/>
      <c r="F83" s="105"/>
      <c r="G83" s="105"/>
      <c r="H83" s="105"/>
      <c r="I83" s="105"/>
      <c r="J83" s="106">
        <f>J175</f>
        <v>0</v>
      </c>
      <c r="L83" s="103"/>
    </row>
    <row r="84" spans="2:12" s="9" customFormat="1" ht="19.899999999999999" customHeight="1">
      <c r="B84" s="103"/>
      <c r="D84" s="104" t="s">
        <v>1073</v>
      </c>
      <c r="E84" s="105"/>
      <c r="F84" s="105"/>
      <c r="G84" s="105"/>
      <c r="H84" s="105"/>
      <c r="I84" s="105"/>
      <c r="J84" s="106">
        <f>J177</f>
        <v>0</v>
      </c>
      <c r="L84" s="103"/>
    </row>
    <row r="85" spans="2:12" s="9" customFormat="1" ht="19.899999999999999" customHeight="1">
      <c r="B85" s="103"/>
      <c r="D85" s="104" t="s">
        <v>1074</v>
      </c>
      <c r="E85" s="105"/>
      <c r="F85" s="105"/>
      <c r="G85" s="105"/>
      <c r="H85" s="105"/>
      <c r="I85" s="105"/>
      <c r="J85" s="106">
        <f>J183</f>
        <v>0</v>
      </c>
      <c r="L85" s="103"/>
    </row>
    <row r="86" spans="2:12" s="1" customFormat="1" ht="21.75" customHeight="1">
      <c r="B86" s="32"/>
      <c r="L86" s="32"/>
    </row>
    <row r="87" spans="2:12" s="1" customFormat="1" ht="7" customHeight="1"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32"/>
    </row>
    <row r="91" spans="2:12" s="1" customFormat="1" ht="7" customHeight="1"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32"/>
    </row>
    <row r="92" spans="2:12" s="1" customFormat="1" ht="25" customHeight="1">
      <c r="B92" s="32"/>
      <c r="C92" s="21" t="s">
        <v>120</v>
      </c>
      <c r="L92" s="32"/>
    </row>
    <row r="93" spans="2:12" s="1" customFormat="1" ht="7" customHeight="1">
      <c r="B93" s="32"/>
      <c r="L93" s="32"/>
    </row>
    <row r="94" spans="2:12" s="1" customFormat="1" ht="12" customHeight="1">
      <c r="B94" s="32"/>
      <c r="C94" s="27" t="s">
        <v>16</v>
      </c>
      <c r="L94" s="32"/>
    </row>
    <row r="95" spans="2:12" s="1" customFormat="1" ht="16.5" customHeight="1">
      <c r="B95" s="32"/>
      <c r="E95" s="310" t="str">
        <f>E7</f>
        <v>Nemocnice Prachatice, snížení energetické náročnosti kuchyně</v>
      </c>
      <c r="F95" s="311"/>
      <c r="G95" s="311"/>
      <c r="H95" s="311"/>
      <c r="L95" s="32"/>
    </row>
    <row r="96" spans="2:12" s="1" customFormat="1" ht="12" customHeight="1">
      <c r="B96" s="32"/>
      <c r="C96" s="27" t="s">
        <v>102</v>
      </c>
      <c r="L96" s="32"/>
    </row>
    <row r="97" spans="2:65" s="1" customFormat="1" ht="16.5" customHeight="1">
      <c r="B97" s="32"/>
      <c r="E97" s="290" t="str">
        <f>E9</f>
        <v>SO-01.3 - VZT</v>
      </c>
      <c r="F97" s="309"/>
      <c r="G97" s="309"/>
      <c r="H97" s="309"/>
      <c r="L97" s="32"/>
    </row>
    <row r="98" spans="2:65" s="1" customFormat="1" ht="7" customHeight="1">
      <c r="B98" s="32"/>
      <c r="L98" s="32"/>
    </row>
    <row r="99" spans="2:65" s="1" customFormat="1" ht="12" customHeight="1">
      <c r="B99" s="32"/>
      <c r="C99" s="27" t="s">
        <v>21</v>
      </c>
      <c r="F99" s="25" t="str">
        <f>F12</f>
        <v>k.ú. Prachatice</v>
      </c>
      <c r="I99" s="27" t="s">
        <v>23</v>
      </c>
      <c r="J99" s="49" t="str">
        <f>IF(J12="","",J12)</f>
        <v>27. 1. 2026</v>
      </c>
      <c r="L99" s="32"/>
    </row>
    <row r="100" spans="2:65" s="1" customFormat="1" ht="7" customHeight="1">
      <c r="B100" s="32"/>
      <c r="L100" s="32"/>
    </row>
    <row r="101" spans="2:65" s="1" customFormat="1" ht="25.65" customHeight="1">
      <c r="B101" s="32"/>
      <c r="C101" s="27" t="s">
        <v>25</v>
      </c>
      <c r="F101" s="25" t="str">
        <f>E15</f>
        <v>NEMOCNICE PRACHATICE, A.S.</v>
      </c>
      <c r="I101" s="27" t="s">
        <v>31</v>
      </c>
      <c r="J101" s="30" t="str">
        <f>E21</f>
        <v>AGROPROJEKT Jihlava, spol. s r.o.</v>
      </c>
      <c r="L101" s="32"/>
    </row>
    <row r="102" spans="2:65" s="1" customFormat="1" ht="25.65" customHeight="1">
      <c r="B102" s="32"/>
      <c r="C102" s="27" t="s">
        <v>29</v>
      </c>
      <c r="F102" s="25" t="str">
        <f>IF(E18="","",E18)</f>
        <v>Vyplň údaj</v>
      </c>
      <c r="I102" s="27" t="s">
        <v>34</v>
      </c>
      <c r="J102" s="30" t="str">
        <f>E24</f>
        <v>Ing. Barbora Kubelková</v>
      </c>
      <c r="L102" s="32"/>
    </row>
    <row r="103" spans="2:65" s="1" customFormat="1" ht="10.25" customHeight="1">
      <c r="B103" s="32"/>
      <c r="L103" s="32"/>
    </row>
    <row r="104" spans="2:65" s="10" customFormat="1" ht="29.25" customHeight="1">
      <c r="B104" s="107"/>
      <c r="C104" s="108" t="s">
        <v>121</v>
      </c>
      <c r="D104" s="109" t="s">
        <v>57</v>
      </c>
      <c r="E104" s="109" t="s">
        <v>53</v>
      </c>
      <c r="F104" s="109" t="s">
        <v>54</v>
      </c>
      <c r="G104" s="109" t="s">
        <v>122</v>
      </c>
      <c r="H104" s="109" t="s">
        <v>123</v>
      </c>
      <c r="I104" s="109" t="s">
        <v>124</v>
      </c>
      <c r="J104" s="109" t="s">
        <v>106</v>
      </c>
      <c r="K104" s="110" t="s">
        <v>125</v>
      </c>
      <c r="L104" s="107"/>
      <c r="M104" s="56" t="s">
        <v>19</v>
      </c>
      <c r="N104" s="57" t="s">
        <v>42</v>
      </c>
      <c r="O104" s="57" t="s">
        <v>126</v>
      </c>
      <c r="P104" s="57" t="s">
        <v>127</v>
      </c>
      <c r="Q104" s="57" t="s">
        <v>128</v>
      </c>
      <c r="R104" s="57" t="s">
        <v>129</v>
      </c>
      <c r="S104" s="57" t="s">
        <v>130</v>
      </c>
      <c r="T104" s="58" t="s">
        <v>131</v>
      </c>
    </row>
    <row r="105" spans="2:65" s="1" customFormat="1" ht="22.75" customHeight="1">
      <c r="B105" s="32"/>
      <c r="C105" s="61" t="s">
        <v>132</v>
      </c>
      <c r="J105" s="111">
        <f>BK105</f>
        <v>0</v>
      </c>
      <c r="L105" s="32"/>
      <c r="M105" s="59"/>
      <c r="N105" s="50"/>
      <c r="O105" s="50"/>
      <c r="P105" s="112">
        <f>P106+P146+P164+P172</f>
        <v>0</v>
      </c>
      <c r="Q105" s="50"/>
      <c r="R105" s="112">
        <f>R106+R146+R164+R172</f>
        <v>0</v>
      </c>
      <c r="S105" s="50"/>
      <c r="T105" s="113">
        <f>T106+T146+T164+T172</f>
        <v>0</v>
      </c>
      <c r="AT105" s="17" t="s">
        <v>71</v>
      </c>
      <c r="AU105" s="17" t="s">
        <v>107</v>
      </c>
      <c r="BK105" s="114">
        <f>BK106+BK146+BK164+BK172</f>
        <v>0</v>
      </c>
    </row>
    <row r="106" spans="2:65" s="11" customFormat="1" ht="25.9" customHeight="1">
      <c r="B106" s="115"/>
      <c r="D106" s="116" t="s">
        <v>71</v>
      </c>
      <c r="E106" s="117" t="s">
        <v>1075</v>
      </c>
      <c r="F106" s="117" t="s">
        <v>1075</v>
      </c>
      <c r="I106" s="118"/>
      <c r="J106" s="119">
        <f>BK106</f>
        <v>0</v>
      </c>
      <c r="L106" s="115"/>
      <c r="M106" s="120"/>
      <c r="P106" s="121">
        <f>P107+P112+P121+P127+P130+P132+P135+P138+P141+P144</f>
        <v>0</v>
      </c>
      <c r="R106" s="121">
        <f>R107+R112+R121+R127+R130+R132+R135+R138+R141+R144</f>
        <v>0</v>
      </c>
      <c r="T106" s="122">
        <f>T107+T112+T121+T127+T130+T132+T135+T138+T141+T144</f>
        <v>0</v>
      </c>
      <c r="AR106" s="116" t="s">
        <v>80</v>
      </c>
      <c r="AT106" s="123" t="s">
        <v>71</v>
      </c>
      <c r="AU106" s="123" t="s">
        <v>72</v>
      </c>
      <c r="AY106" s="116" t="s">
        <v>135</v>
      </c>
      <c r="BK106" s="124">
        <f>BK107+BK112+BK121+BK127+BK130+BK132+BK135+BK138+BK141+BK144</f>
        <v>0</v>
      </c>
    </row>
    <row r="107" spans="2:65" s="11" customFormat="1" ht="22.75" customHeight="1">
      <c r="B107" s="115"/>
      <c r="D107" s="116" t="s">
        <v>71</v>
      </c>
      <c r="E107" s="125" t="s">
        <v>1076</v>
      </c>
      <c r="F107" s="125" t="s">
        <v>1076</v>
      </c>
      <c r="I107" s="118"/>
      <c r="J107" s="126">
        <f>BK107</f>
        <v>0</v>
      </c>
      <c r="L107" s="115"/>
      <c r="M107" s="120"/>
      <c r="P107" s="121">
        <f>SUM(P108:P111)</f>
        <v>0</v>
      </c>
      <c r="R107" s="121">
        <f>SUM(R108:R111)</f>
        <v>0</v>
      </c>
      <c r="T107" s="122">
        <f>SUM(T108:T111)</f>
        <v>0</v>
      </c>
      <c r="AR107" s="116" t="s">
        <v>80</v>
      </c>
      <c r="AT107" s="123" t="s">
        <v>71</v>
      </c>
      <c r="AU107" s="123" t="s">
        <v>80</v>
      </c>
      <c r="AY107" s="116" t="s">
        <v>135</v>
      </c>
      <c r="BK107" s="124">
        <f>SUM(BK108:BK111)</f>
        <v>0</v>
      </c>
    </row>
    <row r="108" spans="2:65" s="1" customFormat="1" ht="33" customHeight="1">
      <c r="B108" s="32"/>
      <c r="C108" s="127" t="s">
        <v>80</v>
      </c>
      <c r="D108" s="127" t="s">
        <v>138</v>
      </c>
      <c r="E108" s="128" t="s">
        <v>1077</v>
      </c>
      <c r="F108" s="129" t="s">
        <v>1078</v>
      </c>
      <c r="G108" s="130" t="s">
        <v>222</v>
      </c>
      <c r="H108" s="131">
        <v>1</v>
      </c>
      <c r="I108" s="132"/>
      <c r="J108" s="133">
        <f>ROUND(I108*H108,2)</f>
        <v>0</v>
      </c>
      <c r="K108" s="129" t="s">
        <v>19</v>
      </c>
      <c r="L108" s="32"/>
      <c r="M108" s="134" t="s">
        <v>19</v>
      </c>
      <c r="N108" s="135" t="s">
        <v>43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143</v>
      </c>
      <c r="AT108" s="138" t="s">
        <v>138</v>
      </c>
      <c r="AU108" s="138" t="s">
        <v>82</v>
      </c>
      <c r="AY108" s="17" t="s">
        <v>135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80</v>
      </c>
      <c r="BK108" s="139">
        <f>ROUND(I108*H108,2)</f>
        <v>0</v>
      </c>
      <c r="BL108" s="17" t="s">
        <v>143</v>
      </c>
      <c r="BM108" s="138" t="s">
        <v>82</v>
      </c>
    </row>
    <row r="109" spans="2:65" s="1" customFormat="1" ht="37.75" customHeight="1">
      <c r="B109" s="32"/>
      <c r="C109" s="127" t="s">
        <v>82</v>
      </c>
      <c r="D109" s="127" t="s">
        <v>138</v>
      </c>
      <c r="E109" s="128" t="s">
        <v>1079</v>
      </c>
      <c r="F109" s="129" t="s">
        <v>1080</v>
      </c>
      <c r="G109" s="130" t="s">
        <v>222</v>
      </c>
      <c r="H109" s="131">
        <v>1</v>
      </c>
      <c r="I109" s="132"/>
      <c r="J109" s="133">
        <f>ROUND(I109*H109,2)</f>
        <v>0</v>
      </c>
      <c r="K109" s="129" t="s">
        <v>19</v>
      </c>
      <c r="L109" s="32"/>
      <c r="M109" s="134" t="s">
        <v>19</v>
      </c>
      <c r="N109" s="135" t="s">
        <v>43</v>
      </c>
      <c r="P109" s="136">
        <f>O109*H109</f>
        <v>0</v>
      </c>
      <c r="Q109" s="136">
        <v>0</v>
      </c>
      <c r="R109" s="136">
        <f>Q109*H109</f>
        <v>0</v>
      </c>
      <c r="S109" s="136">
        <v>0</v>
      </c>
      <c r="T109" s="137">
        <f>S109*H109</f>
        <v>0</v>
      </c>
      <c r="AR109" s="138" t="s">
        <v>143</v>
      </c>
      <c r="AT109" s="138" t="s">
        <v>138</v>
      </c>
      <c r="AU109" s="138" t="s">
        <v>82</v>
      </c>
      <c r="AY109" s="17" t="s">
        <v>135</v>
      </c>
      <c r="BE109" s="139">
        <f>IF(N109="základní",J109,0)</f>
        <v>0</v>
      </c>
      <c r="BF109" s="139">
        <f>IF(N109="snížená",J109,0)</f>
        <v>0</v>
      </c>
      <c r="BG109" s="139">
        <f>IF(N109="zákl. přenesená",J109,0)</f>
        <v>0</v>
      </c>
      <c r="BH109" s="139">
        <f>IF(N109="sníž. přenesená",J109,0)</f>
        <v>0</v>
      </c>
      <c r="BI109" s="139">
        <f>IF(N109="nulová",J109,0)</f>
        <v>0</v>
      </c>
      <c r="BJ109" s="17" t="s">
        <v>80</v>
      </c>
      <c r="BK109" s="139">
        <f>ROUND(I109*H109,2)</f>
        <v>0</v>
      </c>
      <c r="BL109" s="17" t="s">
        <v>143</v>
      </c>
      <c r="BM109" s="138" t="s">
        <v>143</v>
      </c>
    </row>
    <row r="110" spans="2:65" s="1" customFormat="1" ht="33" customHeight="1">
      <c r="B110" s="32"/>
      <c r="C110" s="127" t="s">
        <v>136</v>
      </c>
      <c r="D110" s="127" t="s">
        <v>138</v>
      </c>
      <c r="E110" s="128" t="s">
        <v>1081</v>
      </c>
      <c r="F110" s="129" t="s">
        <v>1082</v>
      </c>
      <c r="G110" s="130" t="s">
        <v>222</v>
      </c>
      <c r="H110" s="131">
        <v>1</v>
      </c>
      <c r="I110" s="132"/>
      <c r="J110" s="133">
        <f>ROUND(I110*H110,2)</f>
        <v>0</v>
      </c>
      <c r="K110" s="129" t="s">
        <v>19</v>
      </c>
      <c r="L110" s="32"/>
      <c r="M110" s="134" t="s">
        <v>19</v>
      </c>
      <c r="N110" s="135" t="s">
        <v>43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143</v>
      </c>
      <c r="AT110" s="138" t="s">
        <v>138</v>
      </c>
      <c r="AU110" s="138" t="s">
        <v>82</v>
      </c>
      <c r="AY110" s="17" t="s">
        <v>135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80</v>
      </c>
      <c r="BK110" s="139">
        <f>ROUND(I110*H110,2)</f>
        <v>0</v>
      </c>
      <c r="BL110" s="17" t="s">
        <v>143</v>
      </c>
      <c r="BM110" s="138" t="s">
        <v>159</v>
      </c>
    </row>
    <row r="111" spans="2:65" s="1" customFormat="1" ht="24.15" customHeight="1">
      <c r="B111" s="32"/>
      <c r="C111" s="127" t="s">
        <v>143</v>
      </c>
      <c r="D111" s="127" t="s">
        <v>138</v>
      </c>
      <c r="E111" s="128" t="s">
        <v>1083</v>
      </c>
      <c r="F111" s="129" t="s">
        <v>1084</v>
      </c>
      <c r="G111" s="130" t="s">
        <v>222</v>
      </c>
      <c r="H111" s="131">
        <v>1</v>
      </c>
      <c r="I111" s="132"/>
      <c r="J111" s="133">
        <f>ROUND(I111*H111,2)</f>
        <v>0</v>
      </c>
      <c r="K111" s="129" t="s">
        <v>19</v>
      </c>
      <c r="L111" s="32"/>
      <c r="M111" s="134" t="s">
        <v>19</v>
      </c>
      <c r="N111" s="135" t="s">
        <v>43</v>
      </c>
      <c r="P111" s="136">
        <f>O111*H111</f>
        <v>0</v>
      </c>
      <c r="Q111" s="136">
        <v>0</v>
      </c>
      <c r="R111" s="136">
        <f>Q111*H111</f>
        <v>0</v>
      </c>
      <c r="S111" s="136">
        <v>0</v>
      </c>
      <c r="T111" s="137">
        <f>S111*H111</f>
        <v>0</v>
      </c>
      <c r="AR111" s="138" t="s">
        <v>143</v>
      </c>
      <c r="AT111" s="138" t="s">
        <v>138</v>
      </c>
      <c r="AU111" s="138" t="s">
        <v>82</v>
      </c>
      <c r="AY111" s="17" t="s">
        <v>135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80</v>
      </c>
      <c r="BK111" s="139">
        <f>ROUND(I111*H111,2)</f>
        <v>0</v>
      </c>
      <c r="BL111" s="17" t="s">
        <v>143</v>
      </c>
      <c r="BM111" s="138" t="s">
        <v>167</v>
      </c>
    </row>
    <row r="112" spans="2:65" s="11" customFormat="1" ht="22.75" customHeight="1">
      <c r="B112" s="115"/>
      <c r="D112" s="116" t="s">
        <v>71</v>
      </c>
      <c r="E112" s="125" t="s">
        <v>1085</v>
      </c>
      <c r="F112" s="125" t="s">
        <v>1085</v>
      </c>
      <c r="I112" s="118"/>
      <c r="J112" s="126">
        <f>BK112</f>
        <v>0</v>
      </c>
      <c r="L112" s="115"/>
      <c r="M112" s="120"/>
      <c r="P112" s="121">
        <f>SUM(P113:P120)</f>
        <v>0</v>
      </c>
      <c r="R112" s="121">
        <f>SUM(R113:R120)</f>
        <v>0</v>
      </c>
      <c r="T112" s="122">
        <f>SUM(T113:T120)</f>
        <v>0</v>
      </c>
      <c r="AR112" s="116" t="s">
        <v>80</v>
      </c>
      <c r="AT112" s="123" t="s">
        <v>71</v>
      </c>
      <c r="AU112" s="123" t="s">
        <v>80</v>
      </c>
      <c r="AY112" s="116" t="s">
        <v>135</v>
      </c>
      <c r="BK112" s="124">
        <f>SUM(BK113:BK120)</f>
        <v>0</v>
      </c>
    </row>
    <row r="113" spans="2:65" s="1" customFormat="1" ht="24.15" customHeight="1">
      <c r="B113" s="32"/>
      <c r="C113" s="127" t="s">
        <v>175</v>
      </c>
      <c r="D113" s="127" t="s">
        <v>138</v>
      </c>
      <c r="E113" s="128" t="s">
        <v>1086</v>
      </c>
      <c r="F113" s="129" t="s">
        <v>1087</v>
      </c>
      <c r="G113" s="130" t="s">
        <v>222</v>
      </c>
      <c r="H113" s="131">
        <v>2</v>
      </c>
      <c r="I113" s="132"/>
      <c r="J113" s="133">
        <f t="shared" ref="J113:J120" si="0">ROUND(I113*H113,2)</f>
        <v>0</v>
      </c>
      <c r="K113" s="129" t="s">
        <v>19</v>
      </c>
      <c r="L113" s="32"/>
      <c r="M113" s="134" t="s">
        <v>19</v>
      </c>
      <c r="N113" s="135" t="s">
        <v>43</v>
      </c>
      <c r="P113" s="136">
        <f t="shared" ref="P113:P120" si="1">O113*H113</f>
        <v>0</v>
      </c>
      <c r="Q113" s="136">
        <v>0</v>
      </c>
      <c r="R113" s="136">
        <f t="shared" ref="R113:R120" si="2">Q113*H113</f>
        <v>0</v>
      </c>
      <c r="S113" s="136">
        <v>0</v>
      </c>
      <c r="T113" s="137">
        <f t="shared" ref="T113:T120" si="3">S113*H113</f>
        <v>0</v>
      </c>
      <c r="AR113" s="138" t="s">
        <v>143</v>
      </c>
      <c r="AT113" s="138" t="s">
        <v>138</v>
      </c>
      <c r="AU113" s="138" t="s">
        <v>82</v>
      </c>
      <c r="AY113" s="17" t="s">
        <v>135</v>
      </c>
      <c r="BE113" s="139">
        <f t="shared" ref="BE113:BE120" si="4">IF(N113="základní",J113,0)</f>
        <v>0</v>
      </c>
      <c r="BF113" s="139">
        <f t="shared" ref="BF113:BF120" si="5">IF(N113="snížená",J113,0)</f>
        <v>0</v>
      </c>
      <c r="BG113" s="139">
        <f t="shared" ref="BG113:BG120" si="6">IF(N113="zákl. přenesená",J113,0)</f>
        <v>0</v>
      </c>
      <c r="BH113" s="139">
        <f t="shared" ref="BH113:BH120" si="7">IF(N113="sníž. přenesená",J113,0)</f>
        <v>0</v>
      </c>
      <c r="BI113" s="139">
        <f t="shared" ref="BI113:BI120" si="8">IF(N113="nulová",J113,0)</f>
        <v>0</v>
      </c>
      <c r="BJ113" s="17" t="s">
        <v>80</v>
      </c>
      <c r="BK113" s="139">
        <f t="shared" ref="BK113:BK120" si="9">ROUND(I113*H113,2)</f>
        <v>0</v>
      </c>
      <c r="BL113" s="17" t="s">
        <v>143</v>
      </c>
      <c r="BM113" s="138" t="s">
        <v>178</v>
      </c>
    </row>
    <row r="114" spans="2:65" s="1" customFormat="1" ht="24.15" customHeight="1">
      <c r="B114" s="32"/>
      <c r="C114" s="127" t="s">
        <v>159</v>
      </c>
      <c r="D114" s="127" t="s">
        <v>138</v>
      </c>
      <c r="E114" s="128" t="s">
        <v>1088</v>
      </c>
      <c r="F114" s="129" t="s">
        <v>1089</v>
      </c>
      <c r="G114" s="130" t="s">
        <v>222</v>
      </c>
      <c r="H114" s="131">
        <v>5</v>
      </c>
      <c r="I114" s="132"/>
      <c r="J114" s="133">
        <f t="shared" si="0"/>
        <v>0</v>
      </c>
      <c r="K114" s="129" t="s">
        <v>19</v>
      </c>
      <c r="L114" s="32"/>
      <c r="M114" s="134" t="s">
        <v>19</v>
      </c>
      <c r="N114" s="135" t="s">
        <v>43</v>
      </c>
      <c r="P114" s="136">
        <f t="shared" si="1"/>
        <v>0</v>
      </c>
      <c r="Q114" s="136">
        <v>0</v>
      </c>
      <c r="R114" s="136">
        <f t="shared" si="2"/>
        <v>0</v>
      </c>
      <c r="S114" s="136">
        <v>0</v>
      </c>
      <c r="T114" s="137">
        <f t="shared" si="3"/>
        <v>0</v>
      </c>
      <c r="AR114" s="138" t="s">
        <v>143</v>
      </c>
      <c r="AT114" s="138" t="s">
        <v>138</v>
      </c>
      <c r="AU114" s="138" t="s">
        <v>82</v>
      </c>
      <c r="AY114" s="17" t="s">
        <v>135</v>
      </c>
      <c r="BE114" s="139">
        <f t="shared" si="4"/>
        <v>0</v>
      </c>
      <c r="BF114" s="139">
        <f t="shared" si="5"/>
        <v>0</v>
      </c>
      <c r="BG114" s="139">
        <f t="shared" si="6"/>
        <v>0</v>
      </c>
      <c r="BH114" s="139">
        <f t="shared" si="7"/>
        <v>0</v>
      </c>
      <c r="BI114" s="139">
        <f t="shared" si="8"/>
        <v>0</v>
      </c>
      <c r="BJ114" s="17" t="s">
        <v>80</v>
      </c>
      <c r="BK114" s="139">
        <f t="shared" si="9"/>
        <v>0</v>
      </c>
      <c r="BL114" s="17" t="s">
        <v>143</v>
      </c>
      <c r="BM114" s="138" t="s">
        <v>8</v>
      </c>
    </row>
    <row r="115" spans="2:65" s="1" customFormat="1" ht="24.15" customHeight="1">
      <c r="B115" s="32"/>
      <c r="C115" s="127" t="s">
        <v>185</v>
      </c>
      <c r="D115" s="127" t="s">
        <v>138</v>
      </c>
      <c r="E115" s="128" t="s">
        <v>1090</v>
      </c>
      <c r="F115" s="129" t="s">
        <v>1091</v>
      </c>
      <c r="G115" s="130" t="s">
        <v>222</v>
      </c>
      <c r="H115" s="131">
        <v>2</v>
      </c>
      <c r="I115" s="132"/>
      <c r="J115" s="133">
        <f t="shared" si="0"/>
        <v>0</v>
      </c>
      <c r="K115" s="129" t="s">
        <v>19</v>
      </c>
      <c r="L115" s="32"/>
      <c r="M115" s="134" t="s">
        <v>19</v>
      </c>
      <c r="N115" s="135" t="s">
        <v>43</v>
      </c>
      <c r="P115" s="136">
        <f t="shared" si="1"/>
        <v>0</v>
      </c>
      <c r="Q115" s="136">
        <v>0</v>
      </c>
      <c r="R115" s="136">
        <f t="shared" si="2"/>
        <v>0</v>
      </c>
      <c r="S115" s="136">
        <v>0</v>
      </c>
      <c r="T115" s="137">
        <f t="shared" si="3"/>
        <v>0</v>
      </c>
      <c r="AR115" s="138" t="s">
        <v>143</v>
      </c>
      <c r="AT115" s="138" t="s">
        <v>138</v>
      </c>
      <c r="AU115" s="138" t="s">
        <v>82</v>
      </c>
      <c r="AY115" s="17" t="s">
        <v>135</v>
      </c>
      <c r="BE115" s="139">
        <f t="shared" si="4"/>
        <v>0</v>
      </c>
      <c r="BF115" s="139">
        <f t="shared" si="5"/>
        <v>0</v>
      </c>
      <c r="BG115" s="139">
        <f t="shared" si="6"/>
        <v>0</v>
      </c>
      <c r="BH115" s="139">
        <f t="shared" si="7"/>
        <v>0</v>
      </c>
      <c r="BI115" s="139">
        <f t="shared" si="8"/>
        <v>0</v>
      </c>
      <c r="BJ115" s="17" t="s">
        <v>80</v>
      </c>
      <c r="BK115" s="139">
        <f t="shared" si="9"/>
        <v>0</v>
      </c>
      <c r="BL115" s="17" t="s">
        <v>143</v>
      </c>
      <c r="BM115" s="138" t="s">
        <v>189</v>
      </c>
    </row>
    <row r="116" spans="2:65" s="1" customFormat="1" ht="24.15" customHeight="1">
      <c r="B116" s="32"/>
      <c r="C116" s="127" t="s">
        <v>167</v>
      </c>
      <c r="D116" s="127" t="s">
        <v>138</v>
      </c>
      <c r="E116" s="128" t="s">
        <v>1092</v>
      </c>
      <c r="F116" s="129" t="s">
        <v>1093</v>
      </c>
      <c r="G116" s="130" t="s">
        <v>222</v>
      </c>
      <c r="H116" s="131">
        <v>11</v>
      </c>
      <c r="I116" s="132"/>
      <c r="J116" s="133">
        <f t="shared" si="0"/>
        <v>0</v>
      </c>
      <c r="K116" s="129" t="s">
        <v>19</v>
      </c>
      <c r="L116" s="32"/>
      <c r="M116" s="134" t="s">
        <v>19</v>
      </c>
      <c r="N116" s="135" t="s">
        <v>43</v>
      </c>
      <c r="P116" s="136">
        <f t="shared" si="1"/>
        <v>0</v>
      </c>
      <c r="Q116" s="136">
        <v>0</v>
      </c>
      <c r="R116" s="136">
        <f t="shared" si="2"/>
        <v>0</v>
      </c>
      <c r="S116" s="136">
        <v>0</v>
      </c>
      <c r="T116" s="137">
        <f t="shared" si="3"/>
        <v>0</v>
      </c>
      <c r="AR116" s="138" t="s">
        <v>143</v>
      </c>
      <c r="AT116" s="138" t="s">
        <v>138</v>
      </c>
      <c r="AU116" s="138" t="s">
        <v>82</v>
      </c>
      <c r="AY116" s="17" t="s">
        <v>135</v>
      </c>
      <c r="BE116" s="139">
        <f t="shared" si="4"/>
        <v>0</v>
      </c>
      <c r="BF116" s="139">
        <f t="shared" si="5"/>
        <v>0</v>
      </c>
      <c r="BG116" s="139">
        <f t="shared" si="6"/>
        <v>0</v>
      </c>
      <c r="BH116" s="139">
        <f t="shared" si="7"/>
        <v>0</v>
      </c>
      <c r="BI116" s="139">
        <f t="shared" si="8"/>
        <v>0</v>
      </c>
      <c r="BJ116" s="17" t="s">
        <v>80</v>
      </c>
      <c r="BK116" s="139">
        <f t="shared" si="9"/>
        <v>0</v>
      </c>
      <c r="BL116" s="17" t="s">
        <v>143</v>
      </c>
      <c r="BM116" s="138" t="s">
        <v>193</v>
      </c>
    </row>
    <row r="117" spans="2:65" s="1" customFormat="1" ht="24.15" customHeight="1">
      <c r="B117" s="32"/>
      <c r="C117" s="127" t="s">
        <v>173</v>
      </c>
      <c r="D117" s="127" t="s">
        <v>138</v>
      </c>
      <c r="E117" s="128" t="s">
        <v>1094</v>
      </c>
      <c r="F117" s="129" t="s">
        <v>1095</v>
      </c>
      <c r="G117" s="130" t="s">
        <v>222</v>
      </c>
      <c r="H117" s="131">
        <v>30</v>
      </c>
      <c r="I117" s="132"/>
      <c r="J117" s="133">
        <f t="shared" si="0"/>
        <v>0</v>
      </c>
      <c r="K117" s="129" t="s">
        <v>19</v>
      </c>
      <c r="L117" s="32"/>
      <c r="M117" s="134" t="s">
        <v>19</v>
      </c>
      <c r="N117" s="135" t="s">
        <v>43</v>
      </c>
      <c r="P117" s="136">
        <f t="shared" si="1"/>
        <v>0</v>
      </c>
      <c r="Q117" s="136">
        <v>0</v>
      </c>
      <c r="R117" s="136">
        <f t="shared" si="2"/>
        <v>0</v>
      </c>
      <c r="S117" s="136">
        <v>0</v>
      </c>
      <c r="T117" s="137">
        <f t="shared" si="3"/>
        <v>0</v>
      </c>
      <c r="AR117" s="138" t="s">
        <v>143</v>
      </c>
      <c r="AT117" s="138" t="s">
        <v>138</v>
      </c>
      <c r="AU117" s="138" t="s">
        <v>82</v>
      </c>
      <c r="AY117" s="17" t="s">
        <v>135</v>
      </c>
      <c r="BE117" s="139">
        <f t="shared" si="4"/>
        <v>0</v>
      </c>
      <c r="BF117" s="139">
        <f t="shared" si="5"/>
        <v>0</v>
      </c>
      <c r="BG117" s="139">
        <f t="shared" si="6"/>
        <v>0</v>
      </c>
      <c r="BH117" s="139">
        <f t="shared" si="7"/>
        <v>0</v>
      </c>
      <c r="BI117" s="139">
        <f t="shared" si="8"/>
        <v>0</v>
      </c>
      <c r="BJ117" s="17" t="s">
        <v>80</v>
      </c>
      <c r="BK117" s="139">
        <f t="shared" si="9"/>
        <v>0</v>
      </c>
      <c r="BL117" s="17" t="s">
        <v>143</v>
      </c>
      <c r="BM117" s="138" t="s">
        <v>197</v>
      </c>
    </row>
    <row r="118" spans="2:65" s="1" customFormat="1" ht="16.5" customHeight="1">
      <c r="B118" s="32"/>
      <c r="C118" s="127" t="s">
        <v>178</v>
      </c>
      <c r="D118" s="127" t="s">
        <v>138</v>
      </c>
      <c r="E118" s="128" t="s">
        <v>1096</v>
      </c>
      <c r="F118" s="129" t="s">
        <v>1097</v>
      </c>
      <c r="G118" s="130" t="s">
        <v>222</v>
      </c>
      <c r="H118" s="131">
        <v>2</v>
      </c>
      <c r="I118" s="132"/>
      <c r="J118" s="133">
        <f t="shared" si="0"/>
        <v>0</v>
      </c>
      <c r="K118" s="129" t="s">
        <v>19</v>
      </c>
      <c r="L118" s="32"/>
      <c r="M118" s="134" t="s">
        <v>19</v>
      </c>
      <c r="N118" s="135" t="s">
        <v>43</v>
      </c>
      <c r="P118" s="136">
        <f t="shared" si="1"/>
        <v>0</v>
      </c>
      <c r="Q118" s="136">
        <v>0</v>
      </c>
      <c r="R118" s="136">
        <f t="shared" si="2"/>
        <v>0</v>
      </c>
      <c r="S118" s="136">
        <v>0</v>
      </c>
      <c r="T118" s="137">
        <f t="shared" si="3"/>
        <v>0</v>
      </c>
      <c r="AR118" s="138" t="s">
        <v>143</v>
      </c>
      <c r="AT118" s="138" t="s">
        <v>138</v>
      </c>
      <c r="AU118" s="138" t="s">
        <v>82</v>
      </c>
      <c r="AY118" s="17" t="s">
        <v>135</v>
      </c>
      <c r="BE118" s="139">
        <f t="shared" si="4"/>
        <v>0</v>
      </c>
      <c r="BF118" s="139">
        <f t="shared" si="5"/>
        <v>0</v>
      </c>
      <c r="BG118" s="139">
        <f t="shared" si="6"/>
        <v>0</v>
      </c>
      <c r="BH118" s="139">
        <f t="shared" si="7"/>
        <v>0</v>
      </c>
      <c r="BI118" s="139">
        <f t="shared" si="8"/>
        <v>0</v>
      </c>
      <c r="BJ118" s="17" t="s">
        <v>80</v>
      </c>
      <c r="BK118" s="139">
        <f t="shared" si="9"/>
        <v>0</v>
      </c>
      <c r="BL118" s="17" t="s">
        <v>143</v>
      </c>
      <c r="BM118" s="138" t="s">
        <v>202</v>
      </c>
    </row>
    <row r="119" spans="2:65" s="1" customFormat="1" ht="16.5" customHeight="1">
      <c r="B119" s="32"/>
      <c r="C119" s="127" t="s">
        <v>204</v>
      </c>
      <c r="D119" s="127" t="s">
        <v>138</v>
      </c>
      <c r="E119" s="128" t="s">
        <v>1098</v>
      </c>
      <c r="F119" s="129" t="s">
        <v>1099</v>
      </c>
      <c r="G119" s="130" t="s">
        <v>222</v>
      </c>
      <c r="H119" s="131">
        <v>2</v>
      </c>
      <c r="I119" s="132"/>
      <c r="J119" s="133">
        <f t="shared" si="0"/>
        <v>0</v>
      </c>
      <c r="K119" s="129" t="s">
        <v>19</v>
      </c>
      <c r="L119" s="32"/>
      <c r="M119" s="134" t="s">
        <v>19</v>
      </c>
      <c r="N119" s="135" t="s">
        <v>43</v>
      </c>
      <c r="P119" s="136">
        <f t="shared" si="1"/>
        <v>0</v>
      </c>
      <c r="Q119" s="136">
        <v>0</v>
      </c>
      <c r="R119" s="136">
        <f t="shared" si="2"/>
        <v>0</v>
      </c>
      <c r="S119" s="136">
        <v>0</v>
      </c>
      <c r="T119" s="137">
        <f t="shared" si="3"/>
        <v>0</v>
      </c>
      <c r="AR119" s="138" t="s">
        <v>143</v>
      </c>
      <c r="AT119" s="138" t="s">
        <v>138</v>
      </c>
      <c r="AU119" s="138" t="s">
        <v>82</v>
      </c>
      <c r="AY119" s="17" t="s">
        <v>135</v>
      </c>
      <c r="BE119" s="139">
        <f t="shared" si="4"/>
        <v>0</v>
      </c>
      <c r="BF119" s="139">
        <f t="shared" si="5"/>
        <v>0</v>
      </c>
      <c r="BG119" s="139">
        <f t="shared" si="6"/>
        <v>0</v>
      </c>
      <c r="BH119" s="139">
        <f t="shared" si="7"/>
        <v>0</v>
      </c>
      <c r="BI119" s="139">
        <f t="shared" si="8"/>
        <v>0</v>
      </c>
      <c r="BJ119" s="17" t="s">
        <v>80</v>
      </c>
      <c r="BK119" s="139">
        <f t="shared" si="9"/>
        <v>0</v>
      </c>
      <c r="BL119" s="17" t="s">
        <v>143</v>
      </c>
      <c r="BM119" s="138" t="s">
        <v>207</v>
      </c>
    </row>
    <row r="120" spans="2:65" s="1" customFormat="1" ht="24.15" customHeight="1">
      <c r="B120" s="32"/>
      <c r="C120" s="127" t="s">
        <v>8</v>
      </c>
      <c r="D120" s="127" t="s">
        <v>138</v>
      </c>
      <c r="E120" s="128" t="s">
        <v>1100</v>
      </c>
      <c r="F120" s="129" t="s">
        <v>1101</v>
      </c>
      <c r="G120" s="130" t="s">
        <v>222</v>
      </c>
      <c r="H120" s="131">
        <v>2</v>
      </c>
      <c r="I120" s="132"/>
      <c r="J120" s="133">
        <f t="shared" si="0"/>
        <v>0</v>
      </c>
      <c r="K120" s="129" t="s">
        <v>19</v>
      </c>
      <c r="L120" s="32"/>
      <c r="M120" s="134" t="s">
        <v>19</v>
      </c>
      <c r="N120" s="135" t="s">
        <v>43</v>
      </c>
      <c r="P120" s="136">
        <f t="shared" si="1"/>
        <v>0</v>
      </c>
      <c r="Q120" s="136">
        <v>0</v>
      </c>
      <c r="R120" s="136">
        <f t="shared" si="2"/>
        <v>0</v>
      </c>
      <c r="S120" s="136">
        <v>0</v>
      </c>
      <c r="T120" s="137">
        <f t="shared" si="3"/>
        <v>0</v>
      </c>
      <c r="AR120" s="138" t="s">
        <v>143</v>
      </c>
      <c r="AT120" s="138" t="s">
        <v>138</v>
      </c>
      <c r="AU120" s="138" t="s">
        <v>82</v>
      </c>
      <c r="AY120" s="17" t="s">
        <v>135</v>
      </c>
      <c r="BE120" s="139">
        <f t="shared" si="4"/>
        <v>0</v>
      </c>
      <c r="BF120" s="139">
        <f t="shared" si="5"/>
        <v>0</v>
      </c>
      <c r="BG120" s="139">
        <f t="shared" si="6"/>
        <v>0</v>
      </c>
      <c r="BH120" s="139">
        <f t="shared" si="7"/>
        <v>0</v>
      </c>
      <c r="BI120" s="139">
        <f t="shared" si="8"/>
        <v>0</v>
      </c>
      <c r="BJ120" s="17" t="s">
        <v>80</v>
      </c>
      <c r="BK120" s="139">
        <f t="shared" si="9"/>
        <v>0</v>
      </c>
      <c r="BL120" s="17" t="s">
        <v>143</v>
      </c>
      <c r="BM120" s="138" t="s">
        <v>213</v>
      </c>
    </row>
    <row r="121" spans="2:65" s="11" customFormat="1" ht="22.75" customHeight="1">
      <c r="B121" s="115"/>
      <c r="D121" s="116" t="s">
        <v>71</v>
      </c>
      <c r="E121" s="125" t="s">
        <v>1102</v>
      </c>
      <c r="F121" s="125" t="s">
        <v>1102</v>
      </c>
      <c r="I121" s="118"/>
      <c r="J121" s="126">
        <f>BK121</f>
        <v>0</v>
      </c>
      <c r="L121" s="115"/>
      <c r="M121" s="120"/>
      <c r="P121" s="121">
        <f>SUM(P122:P126)</f>
        <v>0</v>
      </c>
      <c r="R121" s="121">
        <f>SUM(R122:R126)</f>
        <v>0</v>
      </c>
      <c r="T121" s="122">
        <f>SUM(T122:T126)</f>
        <v>0</v>
      </c>
      <c r="AR121" s="116" t="s">
        <v>80</v>
      </c>
      <c r="AT121" s="123" t="s">
        <v>71</v>
      </c>
      <c r="AU121" s="123" t="s">
        <v>80</v>
      </c>
      <c r="AY121" s="116" t="s">
        <v>135</v>
      </c>
      <c r="BK121" s="124">
        <f>SUM(BK122:BK126)</f>
        <v>0</v>
      </c>
    </row>
    <row r="122" spans="2:65" s="1" customFormat="1" ht="24.15" customHeight="1">
      <c r="B122" s="32"/>
      <c r="C122" s="127" t="s">
        <v>219</v>
      </c>
      <c r="D122" s="127" t="s">
        <v>138</v>
      </c>
      <c r="E122" s="128" t="s">
        <v>1103</v>
      </c>
      <c r="F122" s="129" t="s">
        <v>1104</v>
      </c>
      <c r="G122" s="130" t="s">
        <v>222</v>
      </c>
      <c r="H122" s="131">
        <v>5</v>
      </c>
      <c r="I122" s="132"/>
      <c r="J122" s="133">
        <f>ROUND(I122*H122,2)</f>
        <v>0</v>
      </c>
      <c r="K122" s="129" t="s">
        <v>19</v>
      </c>
      <c r="L122" s="32"/>
      <c r="M122" s="134" t="s">
        <v>19</v>
      </c>
      <c r="N122" s="135" t="s">
        <v>43</v>
      </c>
      <c r="P122" s="136">
        <f>O122*H122</f>
        <v>0</v>
      </c>
      <c r="Q122" s="136">
        <v>0</v>
      </c>
      <c r="R122" s="136">
        <f>Q122*H122</f>
        <v>0</v>
      </c>
      <c r="S122" s="136">
        <v>0</v>
      </c>
      <c r="T122" s="137">
        <f>S122*H122</f>
        <v>0</v>
      </c>
      <c r="AR122" s="138" t="s">
        <v>143</v>
      </c>
      <c r="AT122" s="138" t="s">
        <v>138</v>
      </c>
      <c r="AU122" s="138" t="s">
        <v>82</v>
      </c>
      <c r="AY122" s="17" t="s">
        <v>135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80</v>
      </c>
      <c r="BK122" s="139">
        <f>ROUND(I122*H122,2)</f>
        <v>0</v>
      </c>
      <c r="BL122" s="17" t="s">
        <v>143</v>
      </c>
      <c r="BM122" s="138" t="s">
        <v>223</v>
      </c>
    </row>
    <row r="123" spans="2:65" s="1" customFormat="1" ht="16.5" customHeight="1">
      <c r="B123" s="32"/>
      <c r="C123" s="127" t="s">
        <v>189</v>
      </c>
      <c r="D123" s="127" t="s">
        <v>138</v>
      </c>
      <c r="E123" s="128" t="s">
        <v>1105</v>
      </c>
      <c r="F123" s="129" t="s">
        <v>1106</v>
      </c>
      <c r="G123" s="130" t="s">
        <v>222</v>
      </c>
      <c r="H123" s="131">
        <v>4</v>
      </c>
      <c r="I123" s="132"/>
      <c r="J123" s="133">
        <f>ROUND(I123*H123,2)</f>
        <v>0</v>
      </c>
      <c r="K123" s="129" t="s">
        <v>19</v>
      </c>
      <c r="L123" s="32"/>
      <c r="M123" s="134" t="s">
        <v>19</v>
      </c>
      <c r="N123" s="135" t="s">
        <v>43</v>
      </c>
      <c r="P123" s="136">
        <f>O123*H123</f>
        <v>0</v>
      </c>
      <c r="Q123" s="136">
        <v>0</v>
      </c>
      <c r="R123" s="136">
        <f>Q123*H123</f>
        <v>0</v>
      </c>
      <c r="S123" s="136">
        <v>0</v>
      </c>
      <c r="T123" s="137">
        <f>S123*H123</f>
        <v>0</v>
      </c>
      <c r="AR123" s="138" t="s">
        <v>143</v>
      </c>
      <c r="AT123" s="138" t="s">
        <v>138</v>
      </c>
      <c r="AU123" s="138" t="s">
        <v>82</v>
      </c>
      <c r="AY123" s="17" t="s">
        <v>135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80</v>
      </c>
      <c r="BK123" s="139">
        <f>ROUND(I123*H123,2)</f>
        <v>0</v>
      </c>
      <c r="BL123" s="17" t="s">
        <v>143</v>
      </c>
      <c r="BM123" s="138" t="s">
        <v>225</v>
      </c>
    </row>
    <row r="124" spans="2:65" s="1" customFormat="1" ht="24.15" customHeight="1">
      <c r="B124" s="32"/>
      <c r="C124" s="127" t="s">
        <v>226</v>
      </c>
      <c r="D124" s="127" t="s">
        <v>138</v>
      </c>
      <c r="E124" s="128" t="s">
        <v>1107</v>
      </c>
      <c r="F124" s="129" t="s">
        <v>1108</v>
      </c>
      <c r="G124" s="130" t="s">
        <v>222</v>
      </c>
      <c r="H124" s="131">
        <v>2</v>
      </c>
      <c r="I124" s="132"/>
      <c r="J124" s="133">
        <f>ROUND(I124*H124,2)</f>
        <v>0</v>
      </c>
      <c r="K124" s="129" t="s">
        <v>19</v>
      </c>
      <c r="L124" s="32"/>
      <c r="M124" s="134" t="s">
        <v>19</v>
      </c>
      <c r="N124" s="135" t="s">
        <v>43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143</v>
      </c>
      <c r="AT124" s="138" t="s">
        <v>138</v>
      </c>
      <c r="AU124" s="138" t="s">
        <v>82</v>
      </c>
      <c r="AY124" s="17" t="s">
        <v>135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80</v>
      </c>
      <c r="BK124" s="139">
        <f>ROUND(I124*H124,2)</f>
        <v>0</v>
      </c>
      <c r="BL124" s="17" t="s">
        <v>143</v>
      </c>
      <c r="BM124" s="138" t="s">
        <v>228</v>
      </c>
    </row>
    <row r="125" spans="2:65" s="1" customFormat="1" ht="16.5" customHeight="1">
      <c r="B125" s="32"/>
      <c r="C125" s="127" t="s">
        <v>193</v>
      </c>
      <c r="D125" s="127" t="s">
        <v>138</v>
      </c>
      <c r="E125" s="128" t="s">
        <v>1109</v>
      </c>
      <c r="F125" s="129" t="s">
        <v>1110</v>
      </c>
      <c r="G125" s="130" t="s">
        <v>222</v>
      </c>
      <c r="H125" s="131">
        <v>1</v>
      </c>
      <c r="I125" s="132"/>
      <c r="J125" s="133">
        <f>ROUND(I125*H125,2)</f>
        <v>0</v>
      </c>
      <c r="K125" s="129" t="s">
        <v>19</v>
      </c>
      <c r="L125" s="32"/>
      <c r="M125" s="134" t="s">
        <v>19</v>
      </c>
      <c r="N125" s="135" t="s">
        <v>43</v>
      </c>
      <c r="P125" s="136">
        <f>O125*H125</f>
        <v>0</v>
      </c>
      <c r="Q125" s="136">
        <v>0</v>
      </c>
      <c r="R125" s="136">
        <f>Q125*H125</f>
        <v>0</v>
      </c>
      <c r="S125" s="136">
        <v>0</v>
      </c>
      <c r="T125" s="137">
        <f>S125*H125</f>
        <v>0</v>
      </c>
      <c r="AR125" s="138" t="s">
        <v>143</v>
      </c>
      <c r="AT125" s="138" t="s">
        <v>138</v>
      </c>
      <c r="AU125" s="138" t="s">
        <v>82</v>
      </c>
      <c r="AY125" s="17" t="s">
        <v>135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7" t="s">
        <v>80</v>
      </c>
      <c r="BK125" s="139">
        <f>ROUND(I125*H125,2)</f>
        <v>0</v>
      </c>
      <c r="BL125" s="17" t="s">
        <v>143</v>
      </c>
      <c r="BM125" s="138" t="s">
        <v>230</v>
      </c>
    </row>
    <row r="126" spans="2:65" s="1" customFormat="1" ht="16.5" customHeight="1">
      <c r="B126" s="32"/>
      <c r="C126" s="127" t="s">
        <v>231</v>
      </c>
      <c r="D126" s="127" t="s">
        <v>138</v>
      </c>
      <c r="E126" s="128" t="s">
        <v>1111</v>
      </c>
      <c r="F126" s="129" t="s">
        <v>1112</v>
      </c>
      <c r="G126" s="130" t="s">
        <v>222</v>
      </c>
      <c r="H126" s="131">
        <v>2</v>
      </c>
      <c r="I126" s="132"/>
      <c r="J126" s="133">
        <f>ROUND(I126*H126,2)</f>
        <v>0</v>
      </c>
      <c r="K126" s="129" t="s">
        <v>19</v>
      </c>
      <c r="L126" s="32"/>
      <c r="M126" s="134" t="s">
        <v>19</v>
      </c>
      <c r="N126" s="135" t="s">
        <v>43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143</v>
      </c>
      <c r="AT126" s="138" t="s">
        <v>138</v>
      </c>
      <c r="AU126" s="138" t="s">
        <v>82</v>
      </c>
      <c r="AY126" s="17" t="s">
        <v>135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80</v>
      </c>
      <c r="BK126" s="139">
        <f>ROUND(I126*H126,2)</f>
        <v>0</v>
      </c>
      <c r="BL126" s="17" t="s">
        <v>143</v>
      </c>
      <c r="BM126" s="138" t="s">
        <v>234</v>
      </c>
    </row>
    <row r="127" spans="2:65" s="11" customFormat="1" ht="22.75" customHeight="1">
      <c r="B127" s="115"/>
      <c r="D127" s="116" t="s">
        <v>71</v>
      </c>
      <c r="E127" s="125" t="s">
        <v>1113</v>
      </c>
      <c r="F127" s="125" t="s">
        <v>1113</v>
      </c>
      <c r="I127" s="118"/>
      <c r="J127" s="126">
        <f>BK127</f>
        <v>0</v>
      </c>
      <c r="L127" s="115"/>
      <c r="M127" s="120"/>
      <c r="P127" s="121">
        <f>SUM(P128:P129)</f>
        <v>0</v>
      </c>
      <c r="R127" s="121">
        <f>SUM(R128:R129)</f>
        <v>0</v>
      </c>
      <c r="T127" s="122">
        <f>SUM(T128:T129)</f>
        <v>0</v>
      </c>
      <c r="AR127" s="116" t="s">
        <v>80</v>
      </c>
      <c r="AT127" s="123" t="s">
        <v>71</v>
      </c>
      <c r="AU127" s="123" t="s">
        <v>80</v>
      </c>
      <c r="AY127" s="116" t="s">
        <v>135</v>
      </c>
      <c r="BK127" s="124">
        <f>SUM(BK128:BK129)</f>
        <v>0</v>
      </c>
    </row>
    <row r="128" spans="2:65" s="1" customFormat="1" ht="24.15" customHeight="1">
      <c r="B128" s="32"/>
      <c r="C128" s="127" t="s">
        <v>197</v>
      </c>
      <c r="D128" s="127" t="s">
        <v>138</v>
      </c>
      <c r="E128" s="128" t="s">
        <v>1114</v>
      </c>
      <c r="F128" s="129" t="s">
        <v>1115</v>
      </c>
      <c r="G128" s="130" t="s">
        <v>1116</v>
      </c>
      <c r="H128" s="131">
        <v>0.9</v>
      </c>
      <c r="I128" s="132"/>
      <c r="J128" s="133">
        <f>ROUND(I128*H128,2)</f>
        <v>0</v>
      </c>
      <c r="K128" s="129" t="s">
        <v>19</v>
      </c>
      <c r="L128" s="32"/>
      <c r="M128" s="134" t="s">
        <v>19</v>
      </c>
      <c r="N128" s="135" t="s">
        <v>43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AR128" s="138" t="s">
        <v>143</v>
      </c>
      <c r="AT128" s="138" t="s">
        <v>138</v>
      </c>
      <c r="AU128" s="138" t="s">
        <v>82</v>
      </c>
      <c r="AY128" s="17" t="s">
        <v>135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80</v>
      </c>
      <c r="BK128" s="139">
        <f>ROUND(I128*H128,2)</f>
        <v>0</v>
      </c>
      <c r="BL128" s="17" t="s">
        <v>143</v>
      </c>
      <c r="BM128" s="138" t="s">
        <v>240</v>
      </c>
    </row>
    <row r="129" spans="2:65" s="1" customFormat="1" ht="24.15" customHeight="1">
      <c r="B129" s="32"/>
      <c r="C129" s="127" t="s">
        <v>241</v>
      </c>
      <c r="D129" s="127" t="s">
        <v>138</v>
      </c>
      <c r="E129" s="128" t="s">
        <v>1117</v>
      </c>
      <c r="F129" s="129" t="s">
        <v>1118</v>
      </c>
      <c r="G129" s="130" t="s">
        <v>1116</v>
      </c>
      <c r="H129" s="131">
        <v>2.7</v>
      </c>
      <c r="I129" s="132"/>
      <c r="J129" s="133">
        <f>ROUND(I129*H129,2)</f>
        <v>0</v>
      </c>
      <c r="K129" s="129" t="s">
        <v>19</v>
      </c>
      <c r="L129" s="32"/>
      <c r="M129" s="134" t="s">
        <v>19</v>
      </c>
      <c r="N129" s="135" t="s">
        <v>43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143</v>
      </c>
      <c r="AT129" s="138" t="s">
        <v>138</v>
      </c>
      <c r="AU129" s="138" t="s">
        <v>82</v>
      </c>
      <c r="AY129" s="17" t="s">
        <v>135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80</v>
      </c>
      <c r="BK129" s="139">
        <f>ROUND(I129*H129,2)</f>
        <v>0</v>
      </c>
      <c r="BL129" s="17" t="s">
        <v>143</v>
      </c>
      <c r="BM129" s="138" t="s">
        <v>243</v>
      </c>
    </row>
    <row r="130" spans="2:65" s="11" customFormat="1" ht="22.75" customHeight="1">
      <c r="B130" s="115"/>
      <c r="D130" s="116" t="s">
        <v>71</v>
      </c>
      <c r="E130" s="125" t="s">
        <v>1119</v>
      </c>
      <c r="F130" s="125" t="s">
        <v>1119</v>
      </c>
      <c r="I130" s="118"/>
      <c r="J130" s="126">
        <f>BK130</f>
        <v>0</v>
      </c>
      <c r="L130" s="115"/>
      <c r="M130" s="120"/>
      <c r="P130" s="121">
        <f>P131</f>
        <v>0</v>
      </c>
      <c r="R130" s="121">
        <f>R131</f>
        <v>0</v>
      </c>
      <c r="T130" s="122">
        <f>T131</f>
        <v>0</v>
      </c>
      <c r="AR130" s="116" t="s">
        <v>80</v>
      </c>
      <c r="AT130" s="123" t="s">
        <v>71</v>
      </c>
      <c r="AU130" s="123" t="s">
        <v>80</v>
      </c>
      <c r="AY130" s="116" t="s">
        <v>135</v>
      </c>
      <c r="BK130" s="124">
        <f>BK131</f>
        <v>0</v>
      </c>
    </row>
    <row r="131" spans="2:65" s="1" customFormat="1" ht="24.15" customHeight="1">
      <c r="B131" s="32"/>
      <c r="C131" s="127" t="s">
        <v>202</v>
      </c>
      <c r="D131" s="127" t="s">
        <v>138</v>
      </c>
      <c r="E131" s="128" t="s">
        <v>1120</v>
      </c>
      <c r="F131" s="129" t="s">
        <v>1121</v>
      </c>
      <c r="G131" s="130" t="s">
        <v>1122</v>
      </c>
      <c r="H131" s="131">
        <v>269.8</v>
      </c>
      <c r="I131" s="132"/>
      <c r="J131" s="133">
        <f>ROUND(I131*H131,2)</f>
        <v>0</v>
      </c>
      <c r="K131" s="129" t="s">
        <v>19</v>
      </c>
      <c r="L131" s="32"/>
      <c r="M131" s="134" t="s">
        <v>19</v>
      </c>
      <c r="N131" s="135" t="s">
        <v>43</v>
      </c>
      <c r="P131" s="136">
        <f>O131*H131</f>
        <v>0</v>
      </c>
      <c r="Q131" s="136">
        <v>0</v>
      </c>
      <c r="R131" s="136">
        <f>Q131*H131</f>
        <v>0</v>
      </c>
      <c r="S131" s="136">
        <v>0</v>
      </c>
      <c r="T131" s="137">
        <f>S131*H131</f>
        <v>0</v>
      </c>
      <c r="AR131" s="138" t="s">
        <v>143</v>
      </c>
      <c r="AT131" s="138" t="s">
        <v>138</v>
      </c>
      <c r="AU131" s="138" t="s">
        <v>82</v>
      </c>
      <c r="AY131" s="17" t="s">
        <v>135</v>
      </c>
      <c r="BE131" s="139">
        <f>IF(N131="základní",J131,0)</f>
        <v>0</v>
      </c>
      <c r="BF131" s="139">
        <f>IF(N131="snížená",J131,0)</f>
        <v>0</v>
      </c>
      <c r="BG131" s="139">
        <f>IF(N131="zákl. přenesená",J131,0)</f>
        <v>0</v>
      </c>
      <c r="BH131" s="139">
        <f>IF(N131="sníž. přenesená",J131,0)</f>
        <v>0</v>
      </c>
      <c r="BI131" s="139">
        <f>IF(N131="nulová",J131,0)</f>
        <v>0</v>
      </c>
      <c r="BJ131" s="17" t="s">
        <v>80</v>
      </c>
      <c r="BK131" s="139">
        <f>ROUND(I131*H131,2)</f>
        <v>0</v>
      </c>
      <c r="BL131" s="17" t="s">
        <v>143</v>
      </c>
      <c r="BM131" s="138" t="s">
        <v>247</v>
      </c>
    </row>
    <row r="132" spans="2:65" s="11" customFormat="1" ht="22.75" customHeight="1">
      <c r="B132" s="115"/>
      <c r="D132" s="116" t="s">
        <v>71</v>
      </c>
      <c r="E132" s="125" t="s">
        <v>1123</v>
      </c>
      <c r="F132" s="125" t="s">
        <v>1123</v>
      </c>
      <c r="I132" s="118"/>
      <c r="J132" s="126">
        <f>BK132</f>
        <v>0</v>
      </c>
      <c r="L132" s="115"/>
      <c r="M132" s="120"/>
      <c r="P132" s="121">
        <f>SUM(P133:P134)</f>
        <v>0</v>
      </c>
      <c r="R132" s="121">
        <f>SUM(R133:R134)</f>
        <v>0</v>
      </c>
      <c r="T132" s="122">
        <f>SUM(T133:T134)</f>
        <v>0</v>
      </c>
      <c r="AR132" s="116" t="s">
        <v>80</v>
      </c>
      <c r="AT132" s="123" t="s">
        <v>71</v>
      </c>
      <c r="AU132" s="123" t="s">
        <v>80</v>
      </c>
      <c r="AY132" s="116" t="s">
        <v>135</v>
      </c>
      <c r="BK132" s="124">
        <f>SUM(BK133:BK134)</f>
        <v>0</v>
      </c>
    </row>
    <row r="133" spans="2:65" s="1" customFormat="1" ht="16.5" customHeight="1">
      <c r="B133" s="32"/>
      <c r="C133" s="127" t="s">
        <v>7</v>
      </c>
      <c r="D133" s="127" t="s">
        <v>138</v>
      </c>
      <c r="E133" s="128" t="s">
        <v>1124</v>
      </c>
      <c r="F133" s="129" t="s">
        <v>1125</v>
      </c>
      <c r="G133" s="130" t="s">
        <v>1122</v>
      </c>
      <c r="H133" s="131">
        <v>110.4</v>
      </c>
      <c r="I133" s="132"/>
      <c r="J133" s="133">
        <f>ROUND(I133*H133,2)</f>
        <v>0</v>
      </c>
      <c r="K133" s="129" t="s">
        <v>19</v>
      </c>
      <c r="L133" s="32"/>
      <c r="M133" s="134" t="s">
        <v>19</v>
      </c>
      <c r="N133" s="135" t="s">
        <v>43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143</v>
      </c>
      <c r="AT133" s="138" t="s">
        <v>138</v>
      </c>
      <c r="AU133" s="138" t="s">
        <v>82</v>
      </c>
      <c r="AY133" s="17" t="s">
        <v>135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7" t="s">
        <v>80</v>
      </c>
      <c r="BK133" s="139">
        <f>ROUND(I133*H133,2)</f>
        <v>0</v>
      </c>
      <c r="BL133" s="17" t="s">
        <v>143</v>
      </c>
      <c r="BM133" s="138" t="s">
        <v>251</v>
      </c>
    </row>
    <row r="134" spans="2:65" s="1" customFormat="1" ht="16.5" customHeight="1">
      <c r="B134" s="32"/>
      <c r="C134" s="127" t="s">
        <v>207</v>
      </c>
      <c r="D134" s="127" t="s">
        <v>138</v>
      </c>
      <c r="E134" s="128" t="s">
        <v>1126</v>
      </c>
      <c r="F134" s="129" t="s">
        <v>1127</v>
      </c>
      <c r="G134" s="130" t="s">
        <v>1122</v>
      </c>
      <c r="H134" s="131">
        <v>71.2</v>
      </c>
      <c r="I134" s="132"/>
      <c r="J134" s="133">
        <f>ROUND(I134*H134,2)</f>
        <v>0</v>
      </c>
      <c r="K134" s="129" t="s">
        <v>19</v>
      </c>
      <c r="L134" s="32"/>
      <c r="M134" s="134" t="s">
        <v>19</v>
      </c>
      <c r="N134" s="135" t="s">
        <v>43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143</v>
      </c>
      <c r="AT134" s="138" t="s">
        <v>138</v>
      </c>
      <c r="AU134" s="138" t="s">
        <v>82</v>
      </c>
      <c r="AY134" s="17" t="s">
        <v>135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80</v>
      </c>
      <c r="BK134" s="139">
        <f>ROUND(I134*H134,2)</f>
        <v>0</v>
      </c>
      <c r="BL134" s="17" t="s">
        <v>143</v>
      </c>
      <c r="BM134" s="138" t="s">
        <v>262</v>
      </c>
    </row>
    <row r="135" spans="2:65" s="11" customFormat="1" ht="22.75" customHeight="1">
      <c r="B135" s="115"/>
      <c r="D135" s="116" t="s">
        <v>71</v>
      </c>
      <c r="E135" s="125" t="s">
        <v>1128</v>
      </c>
      <c r="F135" s="125" t="s">
        <v>1128</v>
      </c>
      <c r="I135" s="118"/>
      <c r="J135" s="126">
        <f>BK135</f>
        <v>0</v>
      </c>
      <c r="L135" s="115"/>
      <c r="M135" s="120"/>
      <c r="P135" s="121">
        <f>SUM(P136:P137)</f>
        <v>0</v>
      </c>
      <c r="R135" s="121">
        <f>SUM(R136:R137)</f>
        <v>0</v>
      </c>
      <c r="T135" s="122">
        <f>SUM(T136:T137)</f>
        <v>0</v>
      </c>
      <c r="AR135" s="116" t="s">
        <v>80</v>
      </c>
      <c r="AT135" s="123" t="s">
        <v>71</v>
      </c>
      <c r="AU135" s="123" t="s">
        <v>80</v>
      </c>
      <c r="AY135" s="116" t="s">
        <v>135</v>
      </c>
      <c r="BK135" s="124">
        <f>SUM(BK136:BK137)</f>
        <v>0</v>
      </c>
    </row>
    <row r="136" spans="2:65" s="1" customFormat="1" ht="16.5" customHeight="1">
      <c r="B136" s="32"/>
      <c r="C136" s="127" t="s">
        <v>266</v>
      </c>
      <c r="D136" s="127" t="s">
        <v>138</v>
      </c>
      <c r="E136" s="128" t="s">
        <v>1129</v>
      </c>
      <c r="F136" s="129" t="s">
        <v>1130</v>
      </c>
      <c r="G136" s="130" t="s">
        <v>1122</v>
      </c>
      <c r="H136" s="131">
        <v>49.07</v>
      </c>
      <c r="I136" s="132"/>
      <c r="J136" s="133">
        <f>ROUND(I136*H136,2)</f>
        <v>0</v>
      </c>
      <c r="K136" s="129" t="s">
        <v>19</v>
      </c>
      <c r="L136" s="32"/>
      <c r="M136" s="134" t="s">
        <v>19</v>
      </c>
      <c r="N136" s="135" t="s">
        <v>43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143</v>
      </c>
      <c r="AT136" s="138" t="s">
        <v>138</v>
      </c>
      <c r="AU136" s="138" t="s">
        <v>82</v>
      </c>
      <c r="AY136" s="17" t="s">
        <v>135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80</v>
      </c>
      <c r="BK136" s="139">
        <f>ROUND(I136*H136,2)</f>
        <v>0</v>
      </c>
      <c r="BL136" s="17" t="s">
        <v>143</v>
      </c>
      <c r="BM136" s="138" t="s">
        <v>269</v>
      </c>
    </row>
    <row r="137" spans="2:65" s="1" customFormat="1" ht="16.5" customHeight="1">
      <c r="B137" s="32"/>
      <c r="C137" s="127" t="s">
        <v>213</v>
      </c>
      <c r="D137" s="127" t="s">
        <v>138</v>
      </c>
      <c r="E137" s="128" t="s">
        <v>1131</v>
      </c>
      <c r="F137" s="129" t="s">
        <v>1132</v>
      </c>
      <c r="G137" s="130" t="s">
        <v>1122</v>
      </c>
      <c r="H137" s="131">
        <v>33.1</v>
      </c>
      <c r="I137" s="132"/>
      <c r="J137" s="133">
        <f>ROUND(I137*H137,2)</f>
        <v>0</v>
      </c>
      <c r="K137" s="129" t="s">
        <v>19</v>
      </c>
      <c r="L137" s="32"/>
      <c r="M137" s="134" t="s">
        <v>19</v>
      </c>
      <c r="N137" s="135" t="s">
        <v>43</v>
      </c>
      <c r="P137" s="136">
        <f>O137*H137</f>
        <v>0</v>
      </c>
      <c r="Q137" s="136">
        <v>0</v>
      </c>
      <c r="R137" s="136">
        <f>Q137*H137</f>
        <v>0</v>
      </c>
      <c r="S137" s="136">
        <v>0</v>
      </c>
      <c r="T137" s="137">
        <f>S137*H137</f>
        <v>0</v>
      </c>
      <c r="AR137" s="138" t="s">
        <v>143</v>
      </c>
      <c r="AT137" s="138" t="s">
        <v>138</v>
      </c>
      <c r="AU137" s="138" t="s">
        <v>82</v>
      </c>
      <c r="AY137" s="17" t="s">
        <v>135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7" t="s">
        <v>80</v>
      </c>
      <c r="BK137" s="139">
        <f>ROUND(I137*H137,2)</f>
        <v>0</v>
      </c>
      <c r="BL137" s="17" t="s">
        <v>143</v>
      </c>
      <c r="BM137" s="138" t="s">
        <v>275</v>
      </c>
    </row>
    <row r="138" spans="2:65" s="11" customFormat="1" ht="22.75" customHeight="1">
      <c r="B138" s="115"/>
      <c r="D138" s="116" t="s">
        <v>71</v>
      </c>
      <c r="E138" s="125" t="s">
        <v>1133</v>
      </c>
      <c r="F138" s="125" t="s">
        <v>1133</v>
      </c>
      <c r="I138" s="118"/>
      <c r="J138" s="126">
        <f>BK138</f>
        <v>0</v>
      </c>
      <c r="L138" s="115"/>
      <c r="M138" s="120"/>
      <c r="P138" s="121">
        <f>SUM(P139:P140)</f>
        <v>0</v>
      </c>
      <c r="R138" s="121">
        <f>SUM(R139:R140)</f>
        <v>0</v>
      </c>
      <c r="T138" s="122">
        <f>SUM(T139:T140)</f>
        <v>0</v>
      </c>
      <c r="AR138" s="116" t="s">
        <v>80</v>
      </c>
      <c r="AT138" s="123" t="s">
        <v>71</v>
      </c>
      <c r="AU138" s="123" t="s">
        <v>80</v>
      </c>
      <c r="AY138" s="116" t="s">
        <v>135</v>
      </c>
      <c r="BK138" s="124">
        <f>SUM(BK139:BK140)</f>
        <v>0</v>
      </c>
    </row>
    <row r="139" spans="2:65" s="1" customFormat="1" ht="16.5" customHeight="1">
      <c r="B139" s="32"/>
      <c r="C139" s="127" t="s">
        <v>276</v>
      </c>
      <c r="D139" s="127" t="s">
        <v>138</v>
      </c>
      <c r="E139" s="128" t="s">
        <v>1134</v>
      </c>
      <c r="F139" s="129" t="s">
        <v>1135</v>
      </c>
      <c r="G139" s="130" t="s">
        <v>1116</v>
      </c>
      <c r="H139" s="131">
        <v>9.6999999999999993</v>
      </c>
      <c r="I139" s="132"/>
      <c r="J139" s="133">
        <f>ROUND(I139*H139,2)</f>
        <v>0</v>
      </c>
      <c r="K139" s="129" t="s">
        <v>19</v>
      </c>
      <c r="L139" s="32"/>
      <c r="M139" s="134" t="s">
        <v>19</v>
      </c>
      <c r="N139" s="135" t="s">
        <v>43</v>
      </c>
      <c r="P139" s="136">
        <f>O139*H139</f>
        <v>0</v>
      </c>
      <c r="Q139" s="136">
        <v>0</v>
      </c>
      <c r="R139" s="136">
        <f>Q139*H139</f>
        <v>0</v>
      </c>
      <c r="S139" s="136">
        <v>0</v>
      </c>
      <c r="T139" s="137">
        <f>S139*H139</f>
        <v>0</v>
      </c>
      <c r="AR139" s="138" t="s">
        <v>143</v>
      </c>
      <c r="AT139" s="138" t="s">
        <v>138</v>
      </c>
      <c r="AU139" s="138" t="s">
        <v>82</v>
      </c>
      <c r="AY139" s="17" t="s">
        <v>135</v>
      </c>
      <c r="BE139" s="139">
        <f>IF(N139="základní",J139,0)</f>
        <v>0</v>
      </c>
      <c r="BF139" s="139">
        <f>IF(N139="snížená",J139,0)</f>
        <v>0</v>
      </c>
      <c r="BG139" s="139">
        <f>IF(N139="zákl. přenesená",J139,0)</f>
        <v>0</v>
      </c>
      <c r="BH139" s="139">
        <f>IF(N139="sníž. přenesená",J139,0)</f>
        <v>0</v>
      </c>
      <c r="BI139" s="139">
        <f>IF(N139="nulová",J139,0)</f>
        <v>0</v>
      </c>
      <c r="BJ139" s="17" t="s">
        <v>80</v>
      </c>
      <c r="BK139" s="139">
        <f>ROUND(I139*H139,2)</f>
        <v>0</v>
      </c>
      <c r="BL139" s="17" t="s">
        <v>143</v>
      </c>
      <c r="BM139" s="138" t="s">
        <v>278</v>
      </c>
    </row>
    <row r="140" spans="2:65" s="1" customFormat="1" ht="16.5" customHeight="1">
      <c r="B140" s="32"/>
      <c r="C140" s="127" t="s">
        <v>223</v>
      </c>
      <c r="D140" s="127" t="s">
        <v>138</v>
      </c>
      <c r="E140" s="128" t="s">
        <v>1136</v>
      </c>
      <c r="F140" s="129" t="s">
        <v>1137</v>
      </c>
      <c r="G140" s="130" t="s">
        <v>1116</v>
      </c>
      <c r="H140" s="131">
        <v>3.7</v>
      </c>
      <c r="I140" s="132"/>
      <c r="J140" s="133">
        <f>ROUND(I140*H140,2)</f>
        <v>0</v>
      </c>
      <c r="K140" s="129" t="s">
        <v>19</v>
      </c>
      <c r="L140" s="32"/>
      <c r="M140" s="134" t="s">
        <v>19</v>
      </c>
      <c r="N140" s="135" t="s">
        <v>43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143</v>
      </c>
      <c r="AT140" s="138" t="s">
        <v>138</v>
      </c>
      <c r="AU140" s="138" t="s">
        <v>82</v>
      </c>
      <c r="AY140" s="17" t="s">
        <v>135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7" t="s">
        <v>80</v>
      </c>
      <c r="BK140" s="139">
        <f>ROUND(I140*H140,2)</f>
        <v>0</v>
      </c>
      <c r="BL140" s="17" t="s">
        <v>143</v>
      </c>
      <c r="BM140" s="138" t="s">
        <v>281</v>
      </c>
    </row>
    <row r="141" spans="2:65" s="11" customFormat="1" ht="22.75" customHeight="1">
      <c r="B141" s="115"/>
      <c r="D141" s="116" t="s">
        <v>71</v>
      </c>
      <c r="E141" s="125" t="s">
        <v>1138</v>
      </c>
      <c r="F141" s="125" t="s">
        <v>1138</v>
      </c>
      <c r="I141" s="118"/>
      <c r="J141" s="126">
        <f>BK141</f>
        <v>0</v>
      </c>
      <c r="L141" s="115"/>
      <c r="M141" s="120"/>
      <c r="P141" s="121">
        <f>SUM(P142:P143)</f>
        <v>0</v>
      </c>
      <c r="R141" s="121">
        <f>SUM(R142:R143)</f>
        <v>0</v>
      </c>
      <c r="T141" s="122">
        <f>SUM(T142:T143)</f>
        <v>0</v>
      </c>
      <c r="AR141" s="116" t="s">
        <v>80</v>
      </c>
      <c r="AT141" s="123" t="s">
        <v>71</v>
      </c>
      <c r="AU141" s="123" t="s">
        <v>80</v>
      </c>
      <c r="AY141" s="116" t="s">
        <v>135</v>
      </c>
      <c r="BK141" s="124">
        <f>SUM(BK142:BK143)</f>
        <v>0</v>
      </c>
    </row>
    <row r="142" spans="2:65" s="1" customFormat="1" ht="16.5" customHeight="1">
      <c r="B142" s="32"/>
      <c r="C142" s="127" t="s">
        <v>285</v>
      </c>
      <c r="D142" s="127" t="s">
        <v>138</v>
      </c>
      <c r="E142" s="128" t="s">
        <v>1139</v>
      </c>
      <c r="F142" s="129" t="s">
        <v>1140</v>
      </c>
      <c r="G142" s="130" t="s">
        <v>1122</v>
      </c>
      <c r="H142" s="131">
        <v>0.56000000000000005</v>
      </c>
      <c r="I142" s="132"/>
      <c r="J142" s="133">
        <f>ROUND(I142*H142,2)</f>
        <v>0</v>
      </c>
      <c r="K142" s="129" t="s">
        <v>19</v>
      </c>
      <c r="L142" s="32"/>
      <c r="M142" s="134" t="s">
        <v>19</v>
      </c>
      <c r="N142" s="135" t="s">
        <v>43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143</v>
      </c>
      <c r="AT142" s="138" t="s">
        <v>138</v>
      </c>
      <c r="AU142" s="138" t="s">
        <v>82</v>
      </c>
      <c r="AY142" s="17" t="s">
        <v>135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80</v>
      </c>
      <c r="BK142" s="139">
        <f>ROUND(I142*H142,2)</f>
        <v>0</v>
      </c>
      <c r="BL142" s="17" t="s">
        <v>143</v>
      </c>
      <c r="BM142" s="138" t="s">
        <v>288</v>
      </c>
    </row>
    <row r="143" spans="2:65" s="1" customFormat="1" ht="16.5" customHeight="1">
      <c r="B143" s="32"/>
      <c r="C143" s="127" t="s">
        <v>225</v>
      </c>
      <c r="D143" s="127" t="s">
        <v>138</v>
      </c>
      <c r="E143" s="128" t="s">
        <v>1141</v>
      </c>
      <c r="F143" s="129" t="s">
        <v>1142</v>
      </c>
      <c r="G143" s="130" t="s">
        <v>1122</v>
      </c>
      <c r="H143" s="131">
        <v>0.64</v>
      </c>
      <c r="I143" s="132"/>
      <c r="J143" s="133">
        <f>ROUND(I143*H143,2)</f>
        <v>0</v>
      </c>
      <c r="K143" s="129" t="s">
        <v>19</v>
      </c>
      <c r="L143" s="32"/>
      <c r="M143" s="134" t="s">
        <v>19</v>
      </c>
      <c r="N143" s="135" t="s">
        <v>43</v>
      </c>
      <c r="P143" s="136">
        <f>O143*H143</f>
        <v>0</v>
      </c>
      <c r="Q143" s="136">
        <v>0</v>
      </c>
      <c r="R143" s="136">
        <f>Q143*H143</f>
        <v>0</v>
      </c>
      <c r="S143" s="136">
        <v>0</v>
      </c>
      <c r="T143" s="137">
        <f>S143*H143</f>
        <v>0</v>
      </c>
      <c r="AR143" s="138" t="s">
        <v>143</v>
      </c>
      <c r="AT143" s="138" t="s">
        <v>138</v>
      </c>
      <c r="AU143" s="138" t="s">
        <v>82</v>
      </c>
      <c r="AY143" s="17" t="s">
        <v>135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7" t="s">
        <v>80</v>
      </c>
      <c r="BK143" s="139">
        <f>ROUND(I143*H143,2)</f>
        <v>0</v>
      </c>
      <c r="BL143" s="17" t="s">
        <v>143</v>
      </c>
      <c r="BM143" s="138" t="s">
        <v>298</v>
      </c>
    </row>
    <row r="144" spans="2:65" s="11" customFormat="1" ht="22.75" customHeight="1">
      <c r="B144" s="115"/>
      <c r="D144" s="116" t="s">
        <v>71</v>
      </c>
      <c r="E144" s="125" t="s">
        <v>1143</v>
      </c>
      <c r="F144" s="125" t="s">
        <v>1143</v>
      </c>
      <c r="I144" s="118"/>
      <c r="J144" s="126">
        <f>BK144</f>
        <v>0</v>
      </c>
      <c r="L144" s="115"/>
      <c r="M144" s="120"/>
      <c r="P144" s="121">
        <f>P145</f>
        <v>0</v>
      </c>
      <c r="R144" s="121">
        <f>R145</f>
        <v>0</v>
      </c>
      <c r="T144" s="122">
        <f>T145</f>
        <v>0</v>
      </c>
      <c r="AR144" s="116" t="s">
        <v>80</v>
      </c>
      <c r="AT144" s="123" t="s">
        <v>71</v>
      </c>
      <c r="AU144" s="123" t="s">
        <v>80</v>
      </c>
      <c r="AY144" s="116" t="s">
        <v>135</v>
      </c>
      <c r="BK144" s="124">
        <f>BK145</f>
        <v>0</v>
      </c>
    </row>
    <row r="145" spans="2:65" s="1" customFormat="1" ht="21.75" customHeight="1">
      <c r="B145" s="32"/>
      <c r="C145" s="127" t="s">
        <v>303</v>
      </c>
      <c r="D145" s="127" t="s">
        <v>138</v>
      </c>
      <c r="E145" s="128" t="s">
        <v>1144</v>
      </c>
      <c r="F145" s="129" t="s">
        <v>1145</v>
      </c>
      <c r="G145" s="130" t="s">
        <v>1146</v>
      </c>
      <c r="H145" s="131">
        <v>1</v>
      </c>
      <c r="I145" s="132"/>
      <c r="J145" s="133">
        <f>ROUND(I145*H145,2)</f>
        <v>0</v>
      </c>
      <c r="K145" s="129" t="s">
        <v>19</v>
      </c>
      <c r="L145" s="32"/>
      <c r="M145" s="134" t="s">
        <v>19</v>
      </c>
      <c r="N145" s="135" t="s">
        <v>43</v>
      </c>
      <c r="P145" s="136">
        <f>O145*H145</f>
        <v>0</v>
      </c>
      <c r="Q145" s="136">
        <v>0</v>
      </c>
      <c r="R145" s="136">
        <f>Q145*H145</f>
        <v>0</v>
      </c>
      <c r="S145" s="136">
        <v>0</v>
      </c>
      <c r="T145" s="137">
        <f>S145*H145</f>
        <v>0</v>
      </c>
      <c r="AR145" s="138" t="s">
        <v>143</v>
      </c>
      <c r="AT145" s="138" t="s">
        <v>138</v>
      </c>
      <c r="AU145" s="138" t="s">
        <v>82</v>
      </c>
      <c r="AY145" s="17" t="s">
        <v>135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80</v>
      </c>
      <c r="BK145" s="139">
        <f>ROUND(I145*H145,2)</f>
        <v>0</v>
      </c>
      <c r="BL145" s="17" t="s">
        <v>143</v>
      </c>
      <c r="BM145" s="138" t="s">
        <v>306</v>
      </c>
    </row>
    <row r="146" spans="2:65" s="11" customFormat="1" ht="25.9" customHeight="1">
      <c r="B146" s="115"/>
      <c r="D146" s="116" t="s">
        <v>71</v>
      </c>
      <c r="E146" s="117" t="s">
        <v>1147</v>
      </c>
      <c r="F146" s="117" t="s">
        <v>1147</v>
      </c>
      <c r="I146" s="118"/>
      <c r="J146" s="119">
        <f>BK146</f>
        <v>0</v>
      </c>
      <c r="L146" s="115"/>
      <c r="M146" s="120"/>
      <c r="P146" s="121">
        <f>P147+P149+P156+P158+P160+P162</f>
        <v>0</v>
      </c>
      <c r="R146" s="121">
        <f>R147+R149+R156+R158+R160+R162</f>
        <v>0</v>
      </c>
      <c r="T146" s="122">
        <f>T147+T149+T156+T158+T160+T162</f>
        <v>0</v>
      </c>
      <c r="AR146" s="116" t="s">
        <v>80</v>
      </c>
      <c r="AT146" s="123" t="s">
        <v>71</v>
      </c>
      <c r="AU146" s="123" t="s">
        <v>72</v>
      </c>
      <c r="AY146" s="116" t="s">
        <v>135</v>
      </c>
      <c r="BK146" s="124">
        <f>BK147+BK149+BK156+BK158+BK160+BK162</f>
        <v>0</v>
      </c>
    </row>
    <row r="147" spans="2:65" s="11" customFormat="1" ht="22.75" customHeight="1">
      <c r="B147" s="115"/>
      <c r="D147" s="116" t="s">
        <v>71</v>
      </c>
      <c r="E147" s="125" t="s">
        <v>1076</v>
      </c>
      <c r="F147" s="125" t="s">
        <v>1076</v>
      </c>
      <c r="I147" s="118"/>
      <c r="J147" s="126">
        <f>BK147</f>
        <v>0</v>
      </c>
      <c r="L147" s="115"/>
      <c r="M147" s="120"/>
      <c r="P147" s="121">
        <f>P148</f>
        <v>0</v>
      </c>
      <c r="R147" s="121">
        <f>R148</f>
        <v>0</v>
      </c>
      <c r="T147" s="122">
        <f>T148</f>
        <v>0</v>
      </c>
      <c r="AR147" s="116" t="s">
        <v>80</v>
      </c>
      <c r="AT147" s="123" t="s">
        <v>71</v>
      </c>
      <c r="AU147" s="123" t="s">
        <v>80</v>
      </c>
      <c r="AY147" s="116" t="s">
        <v>135</v>
      </c>
      <c r="BK147" s="124">
        <f>BK148</f>
        <v>0</v>
      </c>
    </row>
    <row r="148" spans="2:65" s="1" customFormat="1" ht="33" customHeight="1">
      <c r="B148" s="32"/>
      <c r="C148" s="127" t="s">
        <v>228</v>
      </c>
      <c r="D148" s="127" t="s">
        <v>138</v>
      </c>
      <c r="E148" s="128" t="s">
        <v>1148</v>
      </c>
      <c r="F148" s="129" t="s">
        <v>1149</v>
      </c>
      <c r="G148" s="130" t="s">
        <v>141</v>
      </c>
      <c r="H148" s="131">
        <v>1</v>
      </c>
      <c r="I148" s="132"/>
      <c r="J148" s="133">
        <f>ROUND(I148*H148,2)</f>
        <v>0</v>
      </c>
      <c r="K148" s="129" t="s">
        <v>19</v>
      </c>
      <c r="L148" s="32"/>
      <c r="M148" s="134" t="s">
        <v>19</v>
      </c>
      <c r="N148" s="135" t="s">
        <v>43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143</v>
      </c>
      <c r="AT148" s="138" t="s">
        <v>138</v>
      </c>
      <c r="AU148" s="138" t="s">
        <v>82</v>
      </c>
      <c r="AY148" s="17" t="s">
        <v>135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80</v>
      </c>
      <c r="BK148" s="139">
        <f>ROUND(I148*H148,2)</f>
        <v>0</v>
      </c>
      <c r="BL148" s="17" t="s">
        <v>143</v>
      </c>
      <c r="BM148" s="138" t="s">
        <v>310</v>
      </c>
    </row>
    <row r="149" spans="2:65" s="11" customFormat="1" ht="22.75" customHeight="1">
      <c r="B149" s="115"/>
      <c r="D149" s="116" t="s">
        <v>71</v>
      </c>
      <c r="E149" s="125" t="s">
        <v>1085</v>
      </c>
      <c r="F149" s="125" t="s">
        <v>1085</v>
      </c>
      <c r="I149" s="118"/>
      <c r="J149" s="126">
        <f>BK149</f>
        <v>0</v>
      </c>
      <c r="L149" s="115"/>
      <c r="M149" s="120"/>
      <c r="P149" s="121">
        <f>SUM(P150:P155)</f>
        <v>0</v>
      </c>
      <c r="R149" s="121">
        <f>SUM(R150:R155)</f>
        <v>0</v>
      </c>
      <c r="T149" s="122">
        <f>SUM(T150:T155)</f>
        <v>0</v>
      </c>
      <c r="AR149" s="116" t="s">
        <v>80</v>
      </c>
      <c r="AT149" s="123" t="s">
        <v>71</v>
      </c>
      <c r="AU149" s="123" t="s">
        <v>80</v>
      </c>
      <c r="AY149" s="116" t="s">
        <v>135</v>
      </c>
      <c r="BK149" s="124">
        <f>SUM(BK150:BK155)</f>
        <v>0</v>
      </c>
    </row>
    <row r="150" spans="2:65" s="1" customFormat="1" ht="24.15" customHeight="1">
      <c r="B150" s="32"/>
      <c r="C150" s="127" t="s">
        <v>312</v>
      </c>
      <c r="D150" s="127" t="s">
        <v>138</v>
      </c>
      <c r="E150" s="128" t="s">
        <v>1150</v>
      </c>
      <c r="F150" s="129" t="s">
        <v>1151</v>
      </c>
      <c r="G150" s="130" t="s">
        <v>222</v>
      </c>
      <c r="H150" s="131">
        <v>1</v>
      </c>
      <c r="I150" s="132"/>
      <c r="J150" s="133">
        <f t="shared" ref="J150:J155" si="10">ROUND(I150*H150,2)</f>
        <v>0</v>
      </c>
      <c r="K150" s="129" t="s">
        <v>19</v>
      </c>
      <c r="L150" s="32"/>
      <c r="M150" s="134" t="s">
        <v>19</v>
      </c>
      <c r="N150" s="135" t="s">
        <v>43</v>
      </c>
      <c r="P150" s="136">
        <f t="shared" ref="P150:P155" si="11">O150*H150</f>
        <v>0</v>
      </c>
      <c r="Q150" s="136">
        <v>0</v>
      </c>
      <c r="R150" s="136">
        <f t="shared" ref="R150:R155" si="12">Q150*H150</f>
        <v>0</v>
      </c>
      <c r="S150" s="136">
        <v>0</v>
      </c>
      <c r="T150" s="137">
        <f t="shared" ref="T150:T155" si="13">S150*H150</f>
        <v>0</v>
      </c>
      <c r="AR150" s="138" t="s">
        <v>143</v>
      </c>
      <c r="AT150" s="138" t="s">
        <v>138</v>
      </c>
      <c r="AU150" s="138" t="s">
        <v>82</v>
      </c>
      <c r="AY150" s="17" t="s">
        <v>135</v>
      </c>
      <c r="BE150" s="139">
        <f t="shared" ref="BE150:BE155" si="14">IF(N150="základní",J150,0)</f>
        <v>0</v>
      </c>
      <c r="BF150" s="139">
        <f t="shared" ref="BF150:BF155" si="15">IF(N150="snížená",J150,0)</f>
        <v>0</v>
      </c>
      <c r="BG150" s="139">
        <f t="shared" ref="BG150:BG155" si="16">IF(N150="zákl. přenesená",J150,0)</f>
        <v>0</v>
      </c>
      <c r="BH150" s="139">
        <f t="shared" ref="BH150:BH155" si="17">IF(N150="sníž. přenesená",J150,0)</f>
        <v>0</v>
      </c>
      <c r="BI150" s="139">
        <f t="shared" ref="BI150:BI155" si="18">IF(N150="nulová",J150,0)</f>
        <v>0</v>
      </c>
      <c r="BJ150" s="17" t="s">
        <v>80</v>
      </c>
      <c r="BK150" s="139">
        <f t="shared" ref="BK150:BK155" si="19">ROUND(I150*H150,2)</f>
        <v>0</v>
      </c>
      <c r="BL150" s="17" t="s">
        <v>143</v>
      </c>
      <c r="BM150" s="138" t="s">
        <v>315</v>
      </c>
    </row>
    <row r="151" spans="2:65" s="1" customFormat="1" ht="24.15" customHeight="1">
      <c r="B151" s="32"/>
      <c r="C151" s="127" t="s">
        <v>230</v>
      </c>
      <c r="D151" s="127" t="s">
        <v>138</v>
      </c>
      <c r="E151" s="128" t="s">
        <v>1152</v>
      </c>
      <c r="F151" s="129" t="s">
        <v>1153</v>
      </c>
      <c r="G151" s="130" t="s">
        <v>222</v>
      </c>
      <c r="H151" s="131">
        <v>1</v>
      </c>
      <c r="I151" s="132"/>
      <c r="J151" s="133">
        <f t="shared" si="10"/>
        <v>0</v>
      </c>
      <c r="K151" s="129" t="s">
        <v>19</v>
      </c>
      <c r="L151" s="32"/>
      <c r="M151" s="134" t="s">
        <v>19</v>
      </c>
      <c r="N151" s="135" t="s">
        <v>43</v>
      </c>
      <c r="P151" s="136">
        <f t="shared" si="11"/>
        <v>0</v>
      </c>
      <c r="Q151" s="136">
        <v>0</v>
      </c>
      <c r="R151" s="136">
        <f t="shared" si="12"/>
        <v>0</v>
      </c>
      <c r="S151" s="136">
        <v>0</v>
      </c>
      <c r="T151" s="137">
        <f t="shared" si="13"/>
        <v>0</v>
      </c>
      <c r="AR151" s="138" t="s">
        <v>143</v>
      </c>
      <c r="AT151" s="138" t="s">
        <v>138</v>
      </c>
      <c r="AU151" s="138" t="s">
        <v>82</v>
      </c>
      <c r="AY151" s="17" t="s">
        <v>135</v>
      </c>
      <c r="BE151" s="139">
        <f t="shared" si="14"/>
        <v>0</v>
      </c>
      <c r="BF151" s="139">
        <f t="shared" si="15"/>
        <v>0</v>
      </c>
      <c r="BG151" s="139">
        <f t="shared" si="16"/>
        <v>0</v>
      </c>
      <c r="BH151" s="139">
        <f t="shared" si="17"/>
        <v>0</v>
      </c>
      <c r="BI151" s="139">
        <f t="shared" si="18"/>
        <v>0</v>
      </c>
      <c r="BJ151" s="17" t="s">
        <v>80</v>
      </c>
      <c r="BK151" s="139">
        <f t="shared" si="19"/>
        <v>0</v>
      </c>
      <c r="BL151" s="17" t="s">
        <v>143</v>
      </c>
      <c r="BM151" s="138" t="s">
        <v>319</v>
      </c>
    </row>
    <row r="152" spans="2:65" s="1" customFormat="1" ht="24.15" customHeight="1">
      <c r="B152" s="32"/>
      <c r="C152" s="127" t="s">
        <v>321</v>
      </c>
      <c r="D152" s="127" t="s">
        <v>138</v>
      </c>
      <c r="E152" s="128" t="s">
        <v>1154</v>
      </c>
      <c r="F152" s="129" t="s">
        <v>1155</v>
      </c>
      <c r="G152" s="130" t="s">
        <v>222</v>
      </c>
      <c r="H152" s="131">
        <v>2</v>
      </c>
      <c r="I152" s="132"/>
      <c r="J152" s="133">
        <f t="shared" si="10"/>
        <v>0</v>
      </c>
      <c r="K152" s="129" t="s">
        <v>19</v>
      </c>
      <c r="L152" s="32"/>
      <c r="M152" s="134" t="s">
        <v>19</v>
      </c>
      <c r="N152" s="135" t="s">
        <v>43</v>
      </c>
      <c r="P152" s="136">
        <f t="shared" si="11"/>
        <v>0</v>
      </c>
      <c r="Q152" s="136">
        <v>0</v>
      </c>
      <c r="R152" s="136">
        <f t="shared" si="12"/>
        <v>0</v>
      </c>
      <c r="S152" s="136">
        <v>0</v>
      </c>
      <c r="T152" s="137">
        <f t="shared" si="13"/>
        <v>0</v>
      </c>
      <c r="AR152" s="138" t="s">
        <v>143</v>
      </c>
      <c r="AT152" s="138" t="s">
        <v>138</v>
      </c>
      <c r="AU152" s="138" t="s">
        <v>82</v>
      </c>
      <c r="AY152" s="17" t="s">
        <v>135</v>
      </c>
      <c r="BE152" s="139">
        <f t="shared" si="14"/>
        <v>0</v>
      </c>
      <c r="BF152" s="139">
        <f t="shared" si="15"/>
        <v>0</v>
      </c>
      <c r="BG152" s="139">
        <f t="shared" si="16"/>
        <v>0</v>
      </c>
      <c r="BH152" s="139">
        <f t="shared" si="17"/>
        <v>0</v>
      </c>
      <c r="BI152" s="139">
        <f t="shared" si="18"/>
        <v>0</v>
      </c>
      <c r="BJ152" s="17" t="s">
        <v>80</v>
      </c>
      <c r="BK152" s="139">
        <f t="shared" si="19"/>
        <v>0</v>
      </c>
      <c r="BL152" s="17" t="s">
        <v>143</v>
      </c>
      <c r="BM152" s="138" t="s">
        <v>324</v>
      </c>
    </row>
    <row r="153" spans="2:65" s="1" customFormat="1" ht="24.15" customHeight="1">
      <c r="B153" s="32"/>
      <c r="C153" s="127" t="s">
        <v>234</v>
      </c>
      <c r="D153" s="127" t="s">
        <v>138</v>
      </c>
      <c r="E153" s="128" t="s">
        <v>1156</v>
      </c>
      <c r="F153" s="129" t="s">
        <v>1093</v>
      </c>
      <c r="G153" s="130" t="s">
        <v>222</v>
      </c>
      <c r="H153" s="131">
        <v>2</v>
      </c>
      <c r="I153" s="132"/>
      <c r="J153" s="133">
        <f t="shared" si="10"/>
        <v>0</v>
      </c>
      <c r="K153" s="129" t="s">
        <v>19</v>
      </c>
      <c r="L153" s="32"/>
      <c r="M153" s="134" t="s">
        <v>19</v>
      </c>
      <c r="N153" s="135" t="s">
        <v>43</v>
      </c>
      <c r="P153" s="136">
        <f t="shared" si="11"/>
        <v>0</v>
      </c>
      <c r="Q153" s="136">
        <v>0</v>
      </c>
      <c r="R153" s="136">
        <f t="shared" si="12"/>
        <v>0</v>
      </c>
      <c r="S153" s="136">
        <v>0</v>
      </c>
      <c r="T153" s="137">
        <f t="shared" si="13"/>
        <v>0</v>
      </c>
      <c r="AR153" s="138" t="s">
        <v>143</v>
      </c>
      <c r="AT153" s="138" t="s">
        <v>138</v>
      </c>
      <c r="AU153" s="138" t="s">
        <v>82</v>
      </c>
      <c r="AY153" s="17" t="s">
        <v>135</v>
      </c>
      <c r="BE153" s="139">
        <f t="shared" si="14"/>
        <v>0</v>
      </c>
      <c r="BF153" s="139">
        <f t="shared" si="15"/>
        <v>0</v>
      </c>
      <c r="BG153" s="139">
        <f t="shared" si="16"/>
        <v>0</v>
      </c>
      <c r="BH153" s="139">
        <f t="shared" si="17"/>
        <v>0</v>
      </c>
      <c r="BI153" s="139">
        <f t="shared" si="18"/>
        <v>0</v>
      </c>
      <c r="BJ153" s="17" t="s">
        <v>80</v>
      </c>
      <c r="BK153" s="139">
        <f t="shared" si="19"/>
        <v>0</v>
      </c>
      <c r="BL153" s="17" t="s">
        <v>143</v>
      </c>
      <c r="BM153" s="138" t="s">
        <v>328</v>
      </c>
    </row>
    <row r="154" spans="2:65" s="1" customFormat="1" ht="24.15" customHeight="1">
      <c r="B154" s="32"/>
      <c r="C154" s="127" t="s">
        <v>330</v>
      </c>
      <c r="D154" s="127" t="s">
        <v>138</v>
      </c>
      <c r="E154" s="128" t="s">
        <v>1157</v>
      </c>
      <c r="F154" s="129" t="s">
        <v>1158</v>
      </c>
      <c r="G154" s="130" t="s">
        <v>222</v>
      </c>
      <c r="H154" s="131">
        <v>2</v>
      </c>
      <c r="I154" s="132"/>
      <c r="J154" s="133">
        <f t="shared" si="10"/>
        <v>0</v>
      </c>
      <c r="K154" s="129" t="s">
        <v>19</v>
      </c>
      <c r="L154" s="32"/>
      <c r="M154" s="134" t="s">
        <v>19</v>
      </c>
      <c r="N154" s="135" t="s">
        <v>43</v>
      </c>
      <c r="P154" s="136">
        <f t="shared" si="11"/>
        <v>0</v>
      </c>
      <c r="Q154" s="136">
        <v>0</v>
      </c>
      <c r="R154" s="136">
        <f t="shared" si="12"/>
        <v>0</v>
      </c>
      <c r="S154" s="136">
        <v>0</v>
      </c>
      <c r="T154" s="137">
        <f t="shared" si="13"/>
        <v>0</v>
      </c>
      <c r="AR154" s="138" t="s">
        <v>143</v>
      </c>
      <c r="AT154" s="138" t="s">
        <v>138</v>
      </c>
      <c r="AU154" s="138" t="s">
        <v>82</v>
      </c>
      <c r="AY154" s="17" t="s">
        <v>135</v>
      </c>
      <c r="BE154" s="139">
        <f t="shared" si="14"/>
        <v>0</v>
      </c>
      <c r="BF154" s="139">
        <f t="shared" si="15"/>
        <v>0</v>
      </c>
      <c r="BG154" s="139">
        <f t="shared" si="16"/>
        <v>0</v>
      </c>
      <c r="BH154" s="139">
        <f t="shared" si="17"/>
        <v>0</v>
      </c>
      <c r="BI154" s="139">
        <f t="shared" si="18"/>
        <v>0</v>
      </c>
      <c r="BJ154" s="17" t="s">
        <v>80</v>
      </c>
      <c r="BK154" s="139">
        <f t="shared" si="19"/>
        <v>0</v>
      </c>
      <c r="BL154" s="17" t="s">
        <v>143</v>
      </c>
      <c r="BM154" s="138" t="s">
        <v>333</v>
      </c>
    </row>
    <row r="155" spans="2:65" s="1" customFormat="1" ht="24.15" customHeight="1">
      <c r="B155" s="32"/>
      <c r="C155" s="127" t="s">
        <v>240</v>
      </c>
      <c r="D155" s="127" t="s">
        <v>138</v>
      </c>
      <c r="E155" s="128" t="s">
        <v>1159</v>
      </c>
      <c r="F155" s="129" t="s">
        <v>1095</v>
      </c>
      <c r="G155" s="130" t="s">
        <v>222</v>
      </c>
      <c r="H155" s="131">
        <v>7</v>
      </c>
      <c r="I155" s="132"/>
      <c r="J155" s="133">
        <f t="shared" si="10"/>
        <v>0</v>
      </c>
      <c r="K155" s="129" t="s">
        <v>19</v>
      </c>
      <c r="L155" s="32"/>
      <c r="M155" s="134" t="s">
        <v>19</v>
      </c>
      <c r="N155" s="135" t="s">
        <v>43</v>
      </c>
      <c r="P155" s="136">
        <f t="shared" si="11"/>
        <v>0</v>
      </c>
      <c r="Q155" s="136">
        <v>0</v>
      </c>
      <c r="R155" s="136">
        <f t="shared" si="12"/>
        <v>0</v>
      </c>
      <c r="S155" s="136">
        <v>0</v>
      </c>
      <c r="T155" s="137">
        <f t="shared" si="13"/>
        <v>0</v>
      </c>
      <c r="AR155" s="138" t="s">
        <v>143</v>
      </c>
      <c r="AT155" s="138" t="s">
        <v>138</v>
      </c>
      <c r="AU155" s="138" t="s">
        <v>82</v>
      </c>
      <c r="AY155" s="17" t="s">
        <v>135</v>
      </c>
      <c r="BE155" s="139">
        <f t="shared" si="14"/>
        <v>0</v>
      </c>
      <c r="BF155" s="139">
        <f t="shared" si="15"/>
        <v>0</v>
      </c>
      <c r="BG155" s="139">
        <f t="shared" si="16"/>
        <v>0</v>
      </c>
      <c r="BH155" s="139">
        <f t="shared" si="17"/>
        <v>0</v>
      </c>
      <c r="BI155" s="139">
        <f t="shared" si="18"/>
        <v>0</v>
      </c>
      <c r="BJ155" s="17" t="s">
        <v>80</v>
      </c>
      <c r="BK155" s="139">
        <f t="shared" si="19"/>
        <v>0</v>
      </c>
      <c r="BL155" s="17" t="s">
        <v>143</v>
      </c>
      <c r="BM155" s="138" t="s">
        <v>338</v>
      </c>
    </row>
    <row r="156" spans="2:65" s="11" customFormat="1" ht="22.75" customHeight="1">
      <c r="B156" s="115"/>
      <c r="D156" s="116" t="s">
        <v>71</v>
      </c>
      <c r="E156" s="125" t="s">
        <v>1119</v>
      </c>
      <c r="F156" s="125" t="s">
        <v>1119</v>
      </c>
      <c r="I156" s="118"/>
      <c r="J156" s="126">
        <f>BK156</f>
        <v>0</v>
      </c>
      <c r="L156" s="115"/>
      <c r="M156" s="120"/>
      <c r="P156" s="121">
        <f>P157</f>
        <v>0</v>
      </c>
      <c r="R156" s="121">
        <f>R157</f>
        <v>0</v>
      </c>
      <c r="T156" s="122">
        <f>T157</f>
        <v>0</v>
      </c>
      <c r="AR156" s="116" t="s">
        <v>80</v>
      </c>
      <c r="AT156" s="123" t="s">
        <v>71</v>
      </c>
      <c r="AU156" s="123" t="s">
        <v>80</v>
      </c>
      <c r="AY156" s="116" t="s">
        <v>135</v>
      </c>
      <c r="BK156" s="124">
        <f>BK157</f>
        <v>0</v>
      </c>
    </row>
    <row r="157" spans="2:65" s="1" customFormat="1" ht="24.15" customHeight="1">
      <c r="B157" s="32"/>
      <c r="C157" s="127" t="s">
        <v>340</v>
      </c>
      <c r="D157" s="127" t="s">
        <v>138</v>
      </c>
      <c r="E157" s="128" t="s">
        <v>1160</v>
      </c>
      <c r="F157" s="129" t="s">
        <v>1121</v>
      </c>
      <c r="G157" s="130" t="s">
        <v>1122</v>
      </c>
      <c r="H157" s="131">
        <v>158.6</v>
      </c>
      <c r="I157" s="132"/>
      <c r="J157" s="133">
        <f>ROUND(I157*H157,2)</f>
        <v>0</v>
      </c>
      <c r="K157" s="129" t="s">
        <v>19</v>
      </c>
      <c r="L157" s="32"/>
      <c r="M157" s="134" t="s">
        <v>19</v>
      </c>
      <c r="N157" s="135" t="s">
        <v>43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143</v>
      </c>
      <c r="AT157" s="138" t="s">
        <v>138</v>
      </c>
      <c r="AU157" s="138" t="s">
        <v>82</v>
      </c>
      <c r="AY157" s="17" t="s">
        <v>135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7" t="s">
        <v>80</v>
      </c>
      <c r="BK157" s="139">
        <f>ROUND(I157*H157,2)</f>
        <v>0</v>
      </c>
      <c r="BL157" s="17" t="s">
        <v>143</v>
      </c>
      <c r="BM157" s="138" t="s">
        <v>343</v>
      </c>
    </row>
    <row r="158" spans="2:65" s="11" customFormat="1" ht="22.75" customHeight="1">
      <c r="B158" s="115"/>
      <c r="D158" s="116" t="s">
        <v>71</v>
      </c>
      <c r="E158" s="125" t="s">
        <v>1123</v>
      </c>
      <c r="F158" s="125" t="s">
        <v>1123</v>
      </c>
      <c r="I158" s="118"/>
      <c r="J158" s="126">
        <f>BK158</f>
        <v>0</v>
      </c>
      <c r="L158" s="115"/>
      <c r="M158" s="120"/>
      <c r="P158" s="121">
        <f>P159</f>
        <v>0</v>
      </c>
      <c r="R158" s="121">
        <f>R159</f>
        <v>0</v>
      </c>
      <c r="T158" s="122">
        <f>T159</f>
        <v>0</v>
      </c>
      <c r="AR158" s="116" t="s">
        <v>80</v>
      </c>
      <c r="AT158" s="123" t="s">
        <v>71</v>
      </c>
      <c r="AU158" s="123" t="s">
        <v>80</v>
      </c>
      <c r="AY158" s="116" t="s">
        <v>135</v>
      </c>
      <c r="BK158" s="124">
        <f>BK159</f>
        <v>0</v>
      </c>
    </row>
    <row r="159" spans="2:65" s="1" customFormat="1" ht="16.5" customHeight="1">
      <c r="B159" s="32"/>
      <c r="C159" s="127" t="s">
        <v>243</v>
      </c>
      <c r="D159" s="127" t="s">
        <v>138</v>
      </c>
      <c r="E159" s="128" t="s">
        <v>1161</v>
      </c>
      <c r="F159" s="129" t="s">
        <v>1125</v>
      </c>
      <c r="G159" s="130" t="s">
        <v>1122</v>
      </c>
      <c r="H159" s="131">
        <v>116.8</v>
      </c>
      <c r="I159" s="132"/>
      <c r="J159" s="133">
        <f>ROUND(I159*H159,2)</f>
        <v>0</v>
      </c>
      <c r="K159" s="129" t="s">
        <v>19</v>
      </c>
      <c r="L159" s="32"/>
      <c r="M159" s="134" t="s">
        <v>19</v>
      </c>
      <c r="N159" s="135" t="s">
        <v>43</v>
      </c>
      <c r="P159" s="136">
        <f>O159*H159</f>
        <v>0</v>
      </c>
      <c r="Q159" s="136">
        <v>0</v>
      </c>
      <c r="R159" s="136">
        <f>Q159*H159</f>
        <v>0</v>
      </c>
      <c r="S159" s="136">
        <v>0</v>
      </c>
      <c r="T159" s="137">
        <f>S159*H159</f>
        <v>0</v>
      </c>
      <c r="AR159" s="138" t="s">
        <v>143</v>
      </c>
      <c r="AT159" s="138" t="s">
        <v>138</v>
      </c>
      <c r="AU159" s="138" t="s">
        <v>82</v>
      </c>
      <c r="AY159" s="17" t="s">
        <v>135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7" t="s">
        <v>80</v>
      </c>
      <c r="BK159" s="139">
        <f>ROUND(I159*H159,2)</f>
        <v>0</v>
      </c>
      <c r="BL159" s="17" t="s">
        <v>143</v>
      </c>
      <c r="BM159" s="138" t="s">
        <v>347</v>
      </c>
    </row>
    <row r="160" spans="2:65" s="11" customFormat="1" ht="22.75" customHeight="1">
      <c r="B160" s="115"/>
      <c r="D160" s="116" t="s">
        <v>71</v>
      </c>
      <c r="E160" s="125" t="s">
        <v>1128</v>
      </c>
      <c r="F160" s="125" t="s">
        <v>1128</v>
      </c>
      <c r="I160" s="118"/>
      <c r="J160" s="126">
        <f>BK160</f>
        <v>0</v>
      </c>
      <c r="L160" s="115"/>
      <c r="M160" s="120"/>
      <c r="P160" s="121">
        <f>P161</f>
        <v>0</v>
      </c>
      <c r="R160" s="121">
        <f>R161</f>
        <v>0</v>
      </c>
      <c r="T160" s="122">
        <f>T161</f>
        <v>0</v>
      </c>
      <c r="AR160" s="116" t="s">
        <v>80</v>
      </c>
      <c r="AT160" s="123" t="s">
        <v>71</v>
      </c>
      <c r="AU160" s="123" t="s">
        <v>80</v>
      </c>
      <c r="AY160" s="116" t="s">
        <v>135</v>
      </c>
      <c r="BK160" s="124">
        <f>BK161</f>
        <v>0</v>
      </c>
    </row>
    <row r="161" spans="2:65" s="1" customFormat="1" ht="16.5" customHeight="1">
      <c r="B161" s="32"/>
      <c r="C161" s="127" t="s">
        <v>349</v>
      </c>
      <c r="D161" s="127" t="s">
        <v>138</v>
      </c>
      <c r="E161" s="128" t="s">
        <v>1162</v>
      </c>
      <c r="F161" s="129" t="s">
        <v>1130</v>
      </c>
      <c r="G161" s="130" t="s">
        <v>1122</v>
      </c>
      <c r="H161" s="131">
        <v>21.9</v>
      </c>
      <c r="I161" s="132"/>
      <c r="J161" s="133">
        <f>ROUND(I161*H161,2)</f>
        <v>0</v>
      </c>
      <c r="K161" s="129" t="s">
        <v>19</v>
      </c>
      <c r="L161" s="32"/>
      <c r="M161" s="134" t="s">
        <v>19</v>
      </c>
      <c r="N161" s="135" t="s">
        <v>43</v>
      </c>
      <c r="P161" s="136">
        <f>O161*H161</f>
        <v>0</v>
      </c>
      <c r="Q161" s="136">
        <v>0</v>
      </c>
      <c r="R161" s="136">
        <f>Q161*H161</f>
        <v>0</v>
      </c>
      <c r="S161" s="136">
        <v>0</v>
      </c>
      <c r="T161" s="137">
        <f>S161*H161</f>
        <v>0</v>
      </c>
      <c r="AR161" s="138" t="s">
        <v>143</v>
      </c>
      <c r="AT161" s="138" t="s">
        <v>138</v>
      </c>
      <c r="AU161" s="138" t="s">
        <v>82</v>
      </c>
      <c r="AY161" s="17" t="s">
        <v>135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7" t="s">
        <v>80</v>
      </c>
      <c r="BK161" s="139">
        <f>ROUND(I161*H161,2)</f>
        <v>0</v>
      </c>
      <c r="BL161" s="17" t="s">
        <v>143</v>
      </c>
      <c r="BM161" s="138" t="s">
        <v>352</v>
      </c>
    </row>
    <row r="162" spans="2:65" s="11" customFormat="1" ht="22.75" customHeight="1">
      <c r="B162" s="115"/>
      <c r="D162" s="116" t="s">
        <v>71</v>
      </c>
      <c r="E162" s="125" t="s">
        <v>1143</v>
      </c>
      <c r="F162" s="125" t="s">
        <v>1143</v>
      </c>
      <c r="I162" s="118"/>
      <c r="J162" s="126">
        <f>BK162</f>
        <v>0</v>
      </c>
      <c r="L162" s="115"/>
      <c r="M162" s="120"/>
      <c r="P162" s="121">
        <f>P163</f>
        <v>0</v>
      </c>
      <c r="R162" s="121">
        <f>R163</f>
        <v>0</v>
      </c>
      <c r="T162" s="122">
        <f>T163</f>
        <v>0</v>
      </c>
      <c r="AR162" s="116" t="s">
        <v>80</v>
      </c>
      <c r="AT162" s="123" t="s">
        <v>71</v>
      </c>
      <c r="AU162" s="123" t="s">
        <v>80</v>
      </c>
      <c r="AY162" s="116" t="s">
        <v>135</v>
      </c>
      <c r="BK162" s="124">
        <f>BK163</f>
        <v>0</v>
      </c>
    </row>
    <row r="163" spans="2:65" s="1" customFormat="1" ht="21.75" customHeight="1">
      <c r="B163" s="32"/>
      <c r="C163" s="127" t="s">
        <v>247</v>
      </c>
      <c r="D163" s="127" t="s">
        <v>138</v>
      </c>
      <c r="E163" s="128" t="s">
        <v>1163</v>
      </c>
      <c r="F163" s="129" t="s">
        <v>1145</v>
      </c>
      <c r="G163" s="130" t="s">
        <v>1146</v>
      </c>
      <c r="H163" s="131">
        <v>1</v>
      </c>
      <c r="I163" s="132"/>
      <c r="J163" s="133">
        <f>ROUND(I163*H163,2)</f>
        <v>0</v>
      </c>
      <c r="K163" s="129" t="s">
        <v>19</v>
      </c>
      <c r="L163" s="32"/>
      <c r="M163" s="134" t="s">
        <v>19</v>
      </c>
      <c r="N163" s="135" t="s">
        <v>43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143</v>
      </c>
      <c r="AT163" s="138" t="s">
        <v>138</v>
      </c>
      <c r="AU163" s="138" t="s">
        <v>82</v>
      </c>
      <c r="AY163" s="17" t="s">
        <v>135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80</v>
      </c>
      <c r="BK163" s="139">
        <f>ROUND(I163*H163,2)</f>
        <v>0</v>
      </c>
      <c r="BL163" s="17" t="s">
        <v>143</v>
      </c>
      <c r="BM163" s="138" t="s">
        <v>358</v>
      </c>
    </row>
    <row r="164" spans="2:65" s="11" customFormat="1" ht="25.9" customHeight="1">
      <c r="B164" s="115"/>
      <c r="D164" s="116" t="s">
        <v>71</v>
      </c>
      <c r="E164" s="117" t="s">
        <v>1164</v>
      </c>
      <c r="F164" s="117" t="s">
        <v>1164</v>
      </c>
      <c r="I164" s="118"/>
      <c r="J164" s="119">
        <f>BK164</f>
        <v>0</v>
      </c>
      <c r="L164" s="115"/>
      <c r="M164" s="120"/>
      <c r="P164" s="121">
        <f>P165+P168</f>
        <v>0</v>
      </c>
      <c r="R164" s="121">
        <f>R165+R168</f>
        <v>0</v>
      </c>
      <c r="T164" s="122">
        <f>T165+T168</f>
        <v>0</v>
      </c>
      <c r="AR164" s="116" t="s">
        <v>80</v>
      </c>
      <c r="AT164" s="123" t="s">
        <v>71</v>
      </c>
      <c r="AU164" s="123" t="s">
        <v>72</v>
      </c>
      <c r="AY164" s="116" t="s">
        <v>135</v>
      </c>
      <c r="BK164" s="124">
        <f>BK165+BK168</f>
        <v>0</v>
      </c>
    </row>
    <row r="165" spans="2:65" s="11" customFormat="1" ht="22.75" customHeight="1">
      <c r="B165" s="115"/>
      <c r="D165" s="116" t="s">
        <v>71</v>
      </c>
      <c r="E165" s="125" t="s">
        <v>1165</v>
      </c>
      <c r="F165" s="125" t="s">
        <v>1165</v>
      </c>
      <c r="I165" s="118"/>
      <c r="J165" s="126">
        <f>BK165</f>
        <v>0</v>
      </c>
      <c r="L165" s="115"/>
      <c r="M165" s="120"/>
      <c r="P165" s="121">
        <f>SUM(P166:P167)</f>
        <v>0</v>
      </c>
      <c r="R165" s="121">
        <f>SUM(R166:R167)</f>
        <v>0</v>
      </c>
      <c r="T165" s="122">
        <f>SUM(T166:T167)</f>
        <v>0</v>
      </c>
      <c r="AR165" s="116" t="s">
        <v>80</v>
      </c>
      <c r="AT165" s="123" t="s">
        <v>71</v>
      </c>
      <c r="AU165" s="123" t="s">
        <v>80</v>
      </c>
      <c r="AY165" s="116" t="s">
        <v>135</v>
      </c>
      <c r="BK165" s="124">
        <f>SUM(BK166:BK167)</f>
        <v>0</v>
      </c>
    </row>
    <row r="166" spans="2:65" s="1" customFormat="1" ht="16.5" customHeight="1">
      <c r="B166" s="32"/>
      <c r="C166" s="127" t="s">
        <v>360</v>
      </c>
      <c r="D166" s="127" t="s">
        <v>138</v>
      </c>
      <c r="E166" s="128" t="s">
        <v>1166</v>
      </c>
      <c r="F166" s="129" t="s">
        <v>1167</v>
      </c>
      <c r="G166" s="130" t="s">
        <v>222</v>
      </c>
      <c r="H166" s="131">
        <v>2</v>
      </c>
      <c r="I166" s="132"/>
      <c r="J166" s="133">
        <f>ROUND(I166*H166,2)</f>
        <v>0</v>
      </c>
      <c r="K166" s="129" t="s">
        <v>19</v>
      </c>
      <c r="L166" s="32"/>
      <c r="M166" s="134" t="s">
        <v>19</v>
      </c>
      <c r="N166" s="135" t="s">
        <v>43</v>
      </c>
      <c r="P166" s="136">
        <f>O166*H166</f>
        <v>0</v>
      </c>
      <c r="Q166" s="136">
        <v>0</v>
      </c>
      <c r="R166" s="136">
        <f>Q166*H166</f>
        <v>0</v>
      </c>
      <c r="S166" s="136">
        <v>0</v>
      </c>
      <c r="T166" s="137">
        <f>S166*H166</f>
        <v>0</v>
      </c>
      <c r="AR166" s="138" t="s">
        <v>143</v>
      </c>
      <c r="AT166" s="138" t="s">
        <v>138</v>
      </c>
      <c r="AU166" s="138" t="s">
        <v>82</v>
      </c>
      <c r="AY166" s="17" t="s">
        <v>135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80</v>
      </c>
      <c r="BK166" s="139">
        <f>ROUND(I166*H166,2)</f>
        <v>0</v>
      </c>
      <c r="BL166" s="17" t="s">
        <v>143</v>
      </c>
      <c r="BM166" s="138" t="s">
        <v>362</v>
      </c>
    </row>
    <row r="167" spans="2:65" s="1" customFormat="1" ht="16.5" customHeight="1">
      <c r="B167" s="32"/>
      <c r="C167" s="127" t="s">
        <v>251</v>
      </c>
      <c r="D167" s="127" t="s">
        <v>138</v>
      </c>
      <c r="E167" s="128" t="s">
        <v>1168</v>
      </c>
      <c r="F167" s="129" t="s">
        <v>1169</v>
      </c>
      <c r="G167" s="130" t="s">
        <v>222</v>
      </c>
      <c r="H167" s="131">
        <v>1</v>
      </c>
      <c r="I167" s="132"/>
      <c r="J167" s="133">
        <f>ROUND(I167*H167,2)</f>
        <v>0</v>
      </c>
      <c r="K167" s="129" t="s">
        <v>19</v>
      </c>
      <c r="L167" s="32"/>
      <c r="M167" s="134" t="s">
        <v>19</v>
      </c>
      <c r="N167" s="135" t="s">
        <v>43</v>
      </c>
      <c r="P167" s="136">
        <f>O167*H167</f>
        <v>0</v>
      </c>
      <c r="Q167" s="136">
        <v>0</v>
      </c>
      <c r="R167" s="136">
        <f>Q167*H167</f>
        <v>0</v>
      </c>
      <c r="S167" s="136">
        <v>0</v>
      </c>
      <c r="T167" s="137">
        <f>S167*H167</f>
        <v>0</v>
      </c>
      <c r="AR167" s="138" t="s">
        <v>143</v>
      </c>
      <c r="AT167" s="138" t="s">
        <v>138</v>
      </c>
      <c r="AU167" s="138" t="s">
        <v>82</v>
      </c>
      <c r="AY167" s="17" t="s">
        <v>135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80</v>
      </c>
      <c r="BK167" s="139">
        <f>ROUND(I167*H167,2)</f>
        <v>0</v>
      </c>
      <c r="BL167" s="17" t="s">
        <v>143</v>
      </c>
      <c r="BM167" s="138" t="s">
        <v>368</v>
      </c>
    </row>
    <row r="168" spans="2:65" s="11" customFormat="1" ht="22.75" customHeight="1">
      <c r="B168" s="115"/>
      <c r="D168" s="116" t="s">
        <v>71</v>
      </c>
      <c r="E168" s="125" t="s">
        <v>1170</v>
      </c>
      <c r="F168" s="125" t="s">
        <v>1170</v>
      </c>
      <c r="I168" s="118"/>
      <c r="J168" s="126">
        <f>BK168</f>
        <v>0</v>
      </c>
      <c r="L168" s="115"/>
      <c r="M168" s="120"/>
      <c r="P168" s="121">
        <f>SUM(P169:P171)</f>
        <v>0</v>
      </c>
      <c r="R168" s="121">
        <f>SUM(R169:R171)</f>
        <v>0</v>
      </c>
      <c r="T168" s="122">
        <f>SUM(T169:T171)</f>
        <v>0</v>
      </c>
      <c r="AR168" s="116" t="s">
        <v>80</v>
      </c>
      <c r="AT168" s="123" t="s">
        <v>71</v>
      </c>
      <c r="AU168" s="123" t="s">
        <v>80</v>
      </c>
      <c r="AY168" s="116" t="s">
        <v>135</v>
      </c>
      <c r="BK168" s="124">
        <f>SUM(BK169:BK171)</f>
        <v>0</v>
      </c>
    </row>
    <row r="169" spans="2:65" s="1" customFormat="1" ht="16.5" customHeight="1">
      <c r="B169" s="32"/>
      <c r="C169" s="127" t="s">
        <v>370</v>
      </c>
      <c r="D169" s="127" t="s">
        <v>138</v>
      </c>
      <c r="E169" s="128" t="s">
        <v>1171</v>
      </c>
      <c r="F169" s="129" t="s">
        <v>1172</v>
      </c>
      <c r="G169" s="130" t="s">
        <v>1116</v>
      </c>
      <c r="H169" s="131">
        <v>10.5</v>
      </c>
      <c r="I169" s="132"/>
      <c r="J169" s="133">
        <f>ROUND(I169*H169,2)</f>
        <v>0</v>
      </c>
      <c r="K169" s="129" t="s">
        <v>19</v>
      </c>
      <c r="L169" s="32"/>
      <c r="M169" s="134" t="s">
        <v>19</v>
      </c>
      <c r="N169" s="135" t="s">
        <v>43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143</v>
      </c>
      <c r="AT169" s="138" t="s">
        <v>138</v>
      </c>
      <c r="AU169" s="138" t="s">
        <v>82</v>
      </c>
      <c r="AY169" s="17" t="s">
        <v>135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7" t="s">
        <v>80</v>
      </c>
      <c r="BK169" s="139">
        <f>ROUND(I169*H169,2)</f>
        <v>0</v>
      </c>
      <c r="BL169" s="17" t="s">
        <v>143</v>
      </c>
      <c r="BM169" s="138" t="s">
        <v>373</v>
      </c>
    </row>
    <row r="170" spans="2:65" s="1" customFormat="1" ht="16.5" customHeight="1">
      <c r="B170" s="32"/>
      <c r="C170" s="127" t="s">
        <v>262</v>
      </c>
      <c r="D170" s="127" t="s">
        <v>138</v>
      </c>
      <c r="E170" s="128" t="s">
        <v>1173</v>
      </c>
      <c r="F170" s="129" t="s">
        <v>1174</v>
      </c>
      <c r="G170" s="130" t="s">
        <v>1116</v>
      </c>
      <c r="H170" s="131">
        <v>28.6</v>
      </c>
      <c r="I170" s="132"/>
      <c r="J170" s="133">
        <f>ROUND(I170*H170,2)</f>
        <v>0</v>
      </c>
      <c r="K170" s="129" t="s">
        <v>19</v>
      </c>
      <c r="L170" s="32"/>
      <c r="M170" s="134" t="s">
        <v>19</v>
      </c>
      <c r="N170" s="135" t="s">
        <v>43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143</v>
      </c>
      <c r="AT170" s="138" t="s">
        <v>138</v>
      </c>
      <c r="AU170" s="138" t="s">
        <v>82</v>
      </c>
      <c r="AY170" s="17" t="s">
        <v>135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80</v>
      </c>
      <c r="BK170" s="139">
        <f>ROUND(I170*H170,2)</f>
        <v>0</v>
      </c>
      <c r="BL170" s="17" t="s">
        <v>143</v>
      </c>
      <c r="BM170" s="138" t="s">
        <v>377</v>
      </c>
    </row>
    <row r="171" spans="2:65" s="1" customFormat="1" ht="16.5" customHeight="1">
      <c r="B171" s="32"/>
      <c r="C171" s="127" t="s">
        <v>379</v>
      </c>
      <c r="D171" s="127" t="s">
        <v>138</v>
      </c>
      <c r="E171" s="128" t="s">
        <v>1175</v>
      </c>
      <c r="F171" s="129" t="s">
        <v>1176</v>
      </c>
      <c r="G171" s="130" t="s">
        <v>1116</v>
      </c>
      <c r="H171" s="131">
        <v>91.8</v>
      </c>
      <c r="I171" s="132"/>
      <c r="J171" s="133">
        <f>ROUND(I171*H171,2)</f>
        <v>0</v>
      </c>
      <c r="K171" s="129" t="s">
        <v>19</v>
      </c>
      <c r="L171" s="32"/>
      <c r="M171" s="134" t="s">
        <v>19</v>
      </c>
      <c r="N171" s="135" t="s">
        <v>43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143</v>
      </c>
      <c r="AT171" s="138" t="s">
        <v>138</v>
      </c>
      <c r="AU171" s="138" t="s">
        <v>82</v>
      </c>
      <c r="AY171" s="17" t="s">
        <v>135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80</v>
      </c>
      <c r="BK171" s="139">
        <f>ROUND(I171*H171,2)</f>
        <v>0</v>
      </c>
      <c r="BL171" s="17" t="s">
        <v>143</v>
      </c>
      <c r="BM171" s="138" t="s">
        <v>382</v>
      </c>
    </row>
    <row r="172" spans="2:65" s="11" customFormat="1" ht="25.9" customHeight="1">
      <c r="B172" s="115"/>
      <c r="D172" s="116" t="s">
        <v>71</v>
      </c>
      <c r="E172" s="117" t="s">
        <v>1177</v>
      </c>
      <c r="F172" s="117" t="s">
        <v>1177</v>
      </c>
      <c r="I172" s="118"/>
      <c r="J172" s="119">
        <f>BK172</f>
        <v>0</v>
      </c>
      <c r="L172" s="115"/>
      <c r="M172" s="120"/>
      <c r="P172" s="121">
        <f>P173+P175+P177+P183</f>
        <v>0</v>
      </c>
      <c r="R172" s="121">
        <f>R173+R175+R177+R183</f>
        <v>0</v>
      </c>
      <c r="T172" s="122">
        <f>T173+T175+T177+T183</f>
        <v>0</v>
      </c>
      <c r="AR172" s="116" t="s">
        <v>80</v>
      </c>
      <c r="AT172" s="123" t="s">
        <v>71</v>
      </c>
      <c r="AU172" s="123" t="s">
        <v>72</v>
      </c>
      <c r="AY172" s="116" t="s">
        <v>135</v>
      </c>
      <c r="BK172" s="124">
        <f>BK173+BK175+BK177+BK183</f>
        <v>0</v>
      </c>
    </row>
    <row r="173" spans="2:65" s="11" customFormat="1" ht="22.75" customHeight="1">
      <c r="B173" s="115"/>
      <c r="D173" s="116" t="s">
        <v>71</v>
      </c>
      <c r="E173" s="125" t="s">
        <v>1178</v>
      </c>
      <c r="F173" s="125" t="s">
        <v>1178</v>
      </c>
      <c r="I173" s="118"/>
      <c r="J173" s="126">
        <f>BK173</f>
        <v>0</v>
      </c>
      <c r="L173" s="115"/>
      <c r="M173" s="120"/>
      <c r="P173" s="121">
        <f>P174</f>
        <v>0</v>
      </c>
      <c r="R173" s="121">
        <f>R174</f>
        <v>0</v>
      </c>
      <c r="T173" s="122">
        <f>T174</f>
        <v>0</v>
      </c>
      <c r="AR173" s="116" t="s">
        <v>80</v>
      </c>
      <c r="AT173" s="123" t="s">
        <v>71</v>
      </c>
      <c r="AU173" s="123" t="s">
        <v>80</v>
      </c>
      <c r="AY173" s="116" t="s">
        <v>135</v>
      </c>
      <c r="BK173" s="124">
        <f>BK174</f>
        <v>0</v>
      </c>
    </row>
    <row r="174" spans="2:65" s="1" customFormat="1" ht="16.5" customHeight="1">
      <c r="B174" s="32"/>
      <c r="C174" s="127" t="s">
        <v>269</v>
      </c>
      <c r="D174" s="127" t="s">
        <v>138</v>
      </c>
      <c r="E174" s="128" t="s">
        <v>1179</v>
      </c>
      <c r="F174" s="129" t="s">
        <v>1180</v>
      </c>
      <c r="G174" s="130" t="s">
        <v>222</v>
      </c>
      <c r="H174" s="131">
        <v>1</v>
      </c>
      <c r="I174" s="132"/>
      <c r="J174" s="133">
        <f>ROUND(I174*H174,2)</f>
        <v>0</v>
      </c>
      <c r="K174" s="129" t="s">
        <v>19</v>
      </c>
      <c r="L174" s="32"/>
      <c r="M174" s="134" t="s">
        <v>19</v>
      </c>
      <c r="N174" s="135" t="s">
        <v>43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143</v>
      </c>
      <c r="AT174" s="138" t="s">
        <v>138</v>
      </c>
      <c r="AU174" s="138" t="s">
        <v>82</v>
      </c>
      <c r="AY174" s="17" t="s">
        <v>135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80</v>
      </c>
      <c r="BK174" s="139">
        <f>ROUND(I174*H174,2)</f>
        <v>0</v>
      </c>
      <c r="BL174" s="17" t="s">
        <v>143</v>
      </c>
      <c r="BM174" s="138" t="s">
        <v>387</v>
      </c>
    </row>
    <row r="175" spans="2:65" s="11" customFormat="1" ht="22.75" customHeight="1">
      <c r="B175" s="115"/>
      <c r="D175" s="116" t="s">
        <v>71</v>
      </c>
      <c r="E175" s="125" t="s">
        <v>1181</v>
      </c>
      <c r="F175" s="125" t="s">
        <v>1181</v>
      </c>
      <c r="I175" s="118"/>
      <c r="J175" s="126">
        <f>BK175</f>
        <v>0</v>
      </c>
      <c r="L175" s="115"/>
      <c r="M175" s="120"/>
      <c r="P175" s="121">
        <f>P176</f>
        <v>0</v>
      </c>
      <c r="R175" s="121">
        <f>R176</f>
        <v>0</v>
      </c>
      <c r="T175" s="122">
        <f>T176</f>
        <v>0</v>
      </c>
      <c r="AR175" s="116" t="s">
        <v>80</v>
      </c>
      <c r="AT175" s="123" t="s">
        <v>71</v>
      </c>
      <c r="AU175" s="123" t="s">
        <v>80</v>
      </c>
      <c r="AY175" s="116" t="s">
        <v>135</v>
      </c>
      <c r="BK175" s="124">
        <f>BK176</f>
        <v>0</v>
      </c>
    </row>
    <row r="176" spans="2:65" s="1" customFormat="1" ht="16.5" customHeight="1">
      <c r="B176" s="32"/>
      <c r="C176" s="127" t="s">
        <v>389</v>
      </c>
      <c r="D176" s="127" t="s">
        <v>138</v>
      </c>
      <c r="E176" s="128" t="s">
        <v>1182</v>
      </c>
      <c r="F176" s="129" t="s">
        <v>1183</v>
      </c>
      <c r="G176" s="130" t="s">
        <v>1122</v>
      </c>
      <c r="H176" s="131">
        <v>327</v>
      </c>
      <c r="I176" s="132"/>
      <c r="J176" s="133">
        <f>ROUND(I176*H176,2)</f>
        <v>0</v>
      </c>
      <c r="K176" s="129" t="s">
        <v>19</v>
      </c>
      <c r="L176" s="32"/>
      <c r="M176" s="134" t="s">
        <v>19</v>
      </c>
      <c r="N176" s="135" t="s">
        <v>43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143</v>
      </c>
      <c r="AT176" s="138" t="s">
        <v>138</v>
      </c>
      <c r="AU176" s="138" t="s">
        <v>82</v>
      </c>
      <c r="AY176" s="17" t="s">
        <v>135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80</v>
      </c>
      <c r="BK176" s="139">
        <f>ROUND(I176*H176,2)</f>
        <v>0</v>
      </c>
      <c r="BL176" s="17" t="s">
        <v>143</v>
      </c>
      <c r="BM176" s="138" t="s">
        <v>392</v>
      </c>
    </row>
    <row r="177" spans="2:65" s="11" customFormat="1" ht="22.75" customHeight="1">
      <c r="B177" s="115"/>
      <c r="D177" s="116" t="s">
        <v>71</v>
      </c>
      <c r="E177" s="125" t="s">
        <v>1184</v>
      </c>
      <c r="F177" s="125" t="s">
        <v>1184</v>
      </c>
      <c r="I177" s="118"/>
      <c r="J177" s="126">
        <f>BK177</f>
        <v>0</v>
      </c>
      <c r="L177" s="115"/>
      <c r="M177" s="120"/>
      <c r="P177" s="121">
        <f>SUM(P178:P182)</f>
        <v>0</v>
      </c>
      <c r="R177" s="121">
        <f>SUM(R178:R182)</f>
        <v>0</v>
      </c>
      <c r="T177" s="122">
        <f>SUM(T178:T182)</f>
        <v>0</v>
      </c>
      <c r="AR177" s="116" t="s">
        <v>80</v>
      </c>
      <c r="AT177" s="123" t="s">
        <v>71</v>
      </c>
      <c r="AU177" s="123" t="s">
        <v>80</v>
      </c>
      <c r="AY177" s="116" t="s">
        <v>135</v>
      </c>
      <c r="BK177" s="124">
        <f>SUM(BK178:BK182)</f>
        <v>0</v>
      </c>
    </row>
    <row r="178" spans="2:65" s="1" customFormat="1" ht="16.5" customHeight="1">
      <c r="B178" s="32"/>
      <c r="C178" s="127" t="s">
        <v>275</v>
      </c>
      <c r="D178" s="127" t="s">
        <v>138</v>
      </c>
      <c r="E178" s="128" t="s">
        <v>1185</v>
      </c>
      <c r="F178" s="129" t="s">
        <v>1186</v>
      </c>
      <c r="G178" s="130" t="s">
        <v>222</v>
      </c>
      <c r="H178" s="131">
        <v>1</v>
      </c>
      <c r="I178" s="132"/>
      <c r="J178" s="133">
        <f>ROUND(I178*H178,2)</f>
        <v>0</v>
      </c>
      <c r="K178" s="129" t="s">
        <v>19</v>
      </c>
      <c r="L178" s="32"/>
      <c r="M178" s="134" t="s">
        <v>19</v>
      </c>
      <c r="N178" s="135" t="s">
        <v>43</v>
      </c>
      <c r="P178" s="136">
        <f>O178*H178</f>
        <v>0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143</v>
      </c>
      <c r="AT178" s="138" t="s">
        <v>138</v>
      </c>
      <c r="AU178" s="138" t="s">
        <v>82</v>
      </c>
      <c r="AY178" s="17" t="s">
        <v>135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80</v>
      </c>
      <c r="BK178" s="139">
        <f>ROUND(I178*H178,2)</f>
        <v>0</v>
      </c>
      <c r="BL178" s="17" t="s">
        <v>143</v>
      </c>
      <c r="BM178" s="138" t="s">
        <v>397</v>
      </c>
    </row>
    <row r="179" spans="2:65" s="1" customFormat="1" ht="16.5" customHeight="1">
      <c r="B179" s="32"/>
      <c r="C179" s="127" t="s">
        <v>399</v>
      </c>
      <c r="D179" s="127" t="s">
        <v>138</v>
      </c>
      <c r="E179" s="128" t="s">
        <v>1187</v>
      </c>
      <c r="F179" s="129" t="s">
        <v>1188</v>
      </c>
      <c r="G179" s="130" t="s">
        <v>222</v>
      </c>
      <c r="H179" s="131">
        <v>1</v>
      </c>
      <c r="I179" s="132"/>
      <c r="J179" s="133">
        <f>ROUND(I179*H179,2)</f>
        <v>0</v>
      </c>
      <c r="K179" s="129" t="s">
        <v>19</v>
      </c>
      <c r="L179" s="32"/>
      <c r="M179" s="134" t="s">
        <v>19</v>
      </c>
      <c r="N179" s="135" t="s">
        <v>43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143</v>
      </c>
      <c r="AT179" s="138" t="s">
        <v>138</v>
      </c>
      <c r="AU179" s="138" t="s">
        <v>82</v>
      </c>
      <c r="AY179" s="17" t="s">
        <v>135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7" t="s">
        <v>80</v>
      </c>
      <c r="BK179" s="139">
        <f>ROUND(I179*H179,2)</f>
        <v>0</v>
      </c>
      <c r="BL179" s="17" t="s">
        <v>143</v>
      </c>
      <c r="BM179" s="138" t="s">
        <v>402</v>
      </c>
    </row>
    <row r="180" spans="2:65" s="1" customFormat="1" ht="16.5" customHeight="1">
      <c r="B180" s="32"/>
      <c r="C180" s="127" t="s">
        <v>278</v>
      </c>
      <c r="D180" s="127" t="s">
        <v>138</v>
      </c>
      <c r="E180" s="128" t="s">
        <v>1189</v>
      </c>
      <c r="F180" s="129" t="s">
        <v>1190</v>
      </c>
      <c r="G180" s="130" t="s">
        <v>222</v>
      </c>
      <c r="H180" s="131">
        <v>1</v>
      </c>
      <c r="I180" s="132"/>
      <c r="J180" s="133">
        <f>ROUND(I180*H180,2)</f>
        <v>0</v>
      </c>
      <c r="K180" s="129" t="s">
        <v>19</v>
      </c>
      <c r="L180" s="32"/>
      <c r="M180" s="134" t="s">
        <v>19</v>
      </c>
      <c r="N180" s="135" t="s">
        <v>43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143</v>
      </c>
      <c r="AT180" s="138" t="s">
        <v>138</v>
      </c>
      <c r="AU180" s="138" t="s">
        <v>82</v>
      </c>
      <c r="AY180" s="17" t="s">
        <v>135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80</v>
      </c>
      <c r="BK180" s="139">
        <f>ROUND(I180*H180,2)</f>
        <v>0</v>
      </c>
      <c r="BL180" s="17" t="s">
        <v>143</v>
      </c>
      <c r="BM180" s="138" t="s">
        <v>406</v>
      </c>
    </row>
    <row r="181" spans="2:65" s="1" customFormat="1" ht="16.5" customHeight="1">
      <c r="B181" s="32"/>
      <c r="C181" s="127" t="s">
        <v>408</v>
      </c>
      <c r="D181" s="127" t="s">
        <v>138</v>
      </c>
      <c r="E181" s="128" t="s">
        <v>1191</v>
      </c>
      <c r="F181" s="129" t="s">
        <v>1192</v>
      </c>
      <c r="G181" s="130" t="s">
        <v>222</v>
      </c>
      <c r="H181" s="131">
        <v>1</v>
      </c>
      <c r="I181" s="132"/>
      <c r="J181" s="133">
        <f>ROUND(I181*H181,2)</f>
        <v>0</v>
      </c>
      <c r="K181" s="129" t="s">
        <v>19</v>
      </c>
      <c r="L181" s="32"/>
      <c r="M181" s="134" t="s">
        <v>19</v>
      </c>
      <c r="N181" s="135" t="s">
        <v>43</v>
      </c>
      <c r="P181" s="136">
        <f>O181*H181</f>
        <v>0</v>
      </c>
      <c r="Q181" s="136">
        <v>0</v>
      </c>
      <c r="R181" s="136">
        <f>Q181*H181</f>
        <v>0</v>
      </c>
      <c r="S181" s="136">
        <v>0</v>
      </c>
      <c r="T181" s="137">
        <f>S181*H181</f>
        <v>0</v>
      </c>
      <c r="AR181" s="138" t="s">
        <v>143</v>
      </c>
      <c r="AT181" s="138" t="s">
        <v>138</v>
      </c>
      <c r="AU181" s="138" t="s">
        <v>82</v>
      </c>
      <c r="AY181" s="17" t="s">
        <v>135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7" t="s">
        <v>80</v>
      </c>
      <c r="BK181" s="139">
        <f>ROUND(I181*H181,2)</f>
        <v>0</v>
      </c>
      <c r="BL181" s="17" t="s">
        <v>143</v>
      </c>
      <c r="BM181" s="138" t="s">
        <v>411</v>
      </c>
    </row>
    <row r="182" spans="2:65" s="1" customFormat="1" ht="16.5" customHeight="1">
      <c r="B182" s="32"/>
      <c r="C182" s="127" t="s">
        <v>281</v>
      </c>
      <c r="D182" s="127" t="s">
        <v>138</v>
      </c>
      <c r="E182" s="128" t="s">
        <v>1193</v>
      </c>
      <c r="F182" s="129" t="s">
        <v>1194</v>
      </c>
      <c r="G182" s="130" t="s">
        <v>222</v>
      </c>
      <c r="H182" s="131">
        <v>1</v>
      </c>
      <c r="I182" s="132"/>
      <c r="J182" s="133">
        <f>ROUND(I182*H182,2)</f>
        <v>0</v>
      </c>
      <c r="K182" s="129" t="s">
        <v>19</v>
      </c>
      <c r="L182" s="32"/>
      <c r="M182" s="134" t="s">
        <v>19</v>
      </c>
      <c r="N182" s="135" t="s">
        <v>43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143</v>
      </c>
      <c r="AT182" s="138" t="s">
        <v>138</v>
      </c>
      <c r="AU182" s="138" t="s">
        <v>82</v>
      </c>
      <c r="AY182" s="17" t="s">
        <v>135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80</v>
      </c>
      <c r="BK182" s="139">
        <f>ROUND(I182*H182,2)</f>
        <v>0</v>
      </c>
      <c r="BL182" s="17" t="s">
        <v>143</v>
      </c>
      <c r="BM182" s="138" t="s">
        <v>415</v>
      </c>
    </row>
    <row r="183" spans="2:65" s="11" customFormat="1" ht="22.75" customHeight="1">
      <c r="B183" s="115"/>
      <c r="D183" s="116" t="s">
        <v>71</v>
      </c>
      <c r="E183" s="125" t="s">
        <v>473</v>
      </c>
      <c r="F183" s="125" t="s">
        <v>473</v>
      </c>
      <c r="I183" s="118"/>
      <c r="J183" s="126">
        <f>BK183</f>
        <v>0</v>
      </c>
      <c r="L183" s="115"/>
      <c r="M183" s="120"/>
      <c r="P183" s="121">
        <f>SUM(P184:P186)</f>
        <v>0</v>
      </c>
      <c r="R183" s="121">
        <f>SUM(R184:R186)</f>
        <v>0</v>
      </c>
      <c r="T183" s="122">
        <f>SUM(T184:T186)</f>
        <v>0</v>
      </c>
      <c r="AR183" s="116" t="s">
        <v>80</v>
      </c>
      <c r="AT183" s="123" t="s">
        <v>71</v>
      </c>
      <c r="AU183" s="123" t="s">
        <v>80</v>
      </c>
      <c r="AY183" s="116" t="s">
        <v>135</v>
      </c>
      <c r="BK183" s="124">
        <f>SUM(BK184:BK186)</f>
        <v>0</v>
      </c>
    </row>
    <row r="184" spans="2:65" s="1" customFormat="1" ht="16.5" customHeight="1">
      <c r="B184" s="32"/>
      <c r="C184" s="127" t="s">
        <v>419</v>
      </c>
      <c r="D184" s="127" t="s">
        <v>138</v>
      </c>
      <c r="E184" s="128" t="s">
        <v>1195</v>
      </c>
      <c r="F184" s="129" t="s">
        <v>1196</v>
      </c>
      <c r="G184" s="130" t="s">
        <v>1146</v>
      </c>
      <c r="H184" s="131">
        <v>1</v>
      </c>
      <c r="I184" s="132"/>
      <c r="J184" s="133">
        <f>ROUND(I184*H184,2)</f>
        <v>0</v>
      </c>
      <c r="K184" s="129" t="s">
        <v>19</v>
      </c>
      <c r="L184" s="32"/>
      <c r="M184" s="134" t="s">
        <v>19</v>
      </c>
      <c r="N184" s="135" t="s">
        <v>43</v>
      </c>
      <c r="P184" s="136">
        <f>O184*H184</f>
        <v>0</v>
      </c>
      <c r="Q184" s="136">
        <v>0</v>
      </c>
      <c r="R184" s="136">
        <f>Q184*H184</f>
        <v>0</v>
      </c>
      <c r="S184" s="136">
        <v>0</v>
      </c>
      <c r="T184" s="137">
        <f>S184*H184</f>
        <v>0</v>
      </c>
      <c r="AR184" s="138" t="s">
        <v>143</v>
      </c>
      <c r="AT184" s="138" t="s">
        <v>138</v>
      </c>
      <c r="AU184" s="138" t="s">
        <v>82</v>
      </c>
      <c r="AY184" s="17" t="s">
        <v>135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7" t="s">
        <v>80</v>
      </c>
      <c r="BK184" s="139">
        <f>ROUND(I184*H184,2)</f>
        <v>0</v>
      </c>
      <c r="BL184" s="17" t="s">
        <v>143</v>
      </c>
      <c r="BM184" s="138" t="s">
        <v>422</v>
      </c>
    </row>
    <row r="185" spans="2:65" s="1" customFormat="1" ht="16.5" customHeight="1">
      <c r="B185" s="32"/>
      <c r="C185" s="127" t="s">
        <v>288</v>
      </c>
      <c r="D185" s="127" t="s">
        <v>138</v>
      </c>
      <c r="E185" s="128" t="s">
        <v>1197</v>
      </c>
      <c r="F185" s="129" t="s">
        <v>1196</v>
      </c>
      <c r="G185" s="130" t="s">
        <v>1146</v>
      </c>
      <c r="H185" s="131">
        <v>1</v>
      </c>
      <c r="I185" s="132"/>
      <c r="J185" s="133">
        <f>ROUND(I185*H185,2)</f>
        <v>0</v>
      </c>
      <c r="K185" s="129" t="s">
        <v>19</v>
      </c>
      <c r="L185" s="32"/>
      <c r="M185" s="134" t="s">
        <v>19</v>
      </c>
      <c r="N185" s="135" t="s">
        <v>43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143</v>
      </c>
      <c r="AT185" s="138" t="s">
        <v>138</v>
      </c>
      <c r="AU185" s="138" t="s">
        <v>82</v>
      </c>
      <c r="AY185" s="17" t="s">
        <v>135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80</v>
      </c>
      <c r="BK185" s="139">
        <f>ROUND(I185*H185,2)</f>
        <v>0</v>
      </c>
      <c r="BL185" s="17" t="s">
        <v>143</v>
      </c>
      <c r="BM185" s="138" t="s">
        <v>427</v>
      </c>
    </row>
    <row r="186" spans="2:65" s="1" customFormat="1" ht="16.5" customHeight="1">
      <c r="B186" s="32"/>
      <c r="C186" s="127" t="s">
        <v>429</v>
      </c>
      <c r="D186" s="127" t="s">
        <v>138</v>
      </c>
      <c r="E186" s="128" t="s">
        <v>1198</v>
      </c>
      <c r="F186" s="129" t="s">
        <v>1196</v>
      </c>
      <c r="G186" s="130" t="s">
        <v>1146</v>
      </c>
      <c r="H186" s="131">
        <v>1</v>
      </c>
      <c r="I186" s="132"/>
      <c r="J186" s="133">
        <f>ROUND(I186*H186,2)</f>
        <v>0</v>
      </c>
      <c r="K186" s="129" t="s">
        <v>19</v>
      </c>
      <c r="L186" s="32"/>
      <c r="M186" s="179" t="s">
        <v>19</v>
      </c>
      <c r="N186" s="180" t="s">
        <v>43</v>
      </c>
      <c r="O186" s="181"/>
      <c r="P186" s="182">
        <f>O186*H186</f>
        <v>0</v>
      </c>
      <c r="Q186" s="182">
        <v>0</v>
      </c>
      <c r="R186" s="182">
        <f>Q186*H186</f>
        <v>0</v>
      </c>
      <c r="S186" s="182">
        <v>0</v>
      </c>
      <c r="T186" s="183">
        <f>S186*H186</f>
        <v>0</v>
      </c>
      <c r="AR186" s="138" t="s">
        <v>143</v>
      </c>
      <c r="AT186" s="138" t="s">
        <v>138</v>
      </c>
      <c r="AU186" s="138" t="s">
        <v>82</v>
      </c>
      <c r="AY186" s="17" t="s">
        <v>135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80</v>
      </c>
      <c r="BK186" s="139">
        <f>ROUND(I186*H186,2)</f>
        <v>0</v>
      </c>
      <c r="BL186" s="17" t="s">
        <v>143</v>
      </c>
      <c r="BM186" s="138" t="s">
        <v>432</v>
      </c>
    </row>
    <row r="187" spans="2:65" s="1" customFormat="1" ht="7" customHeight="1">
      <c r="B187" s="41"/>
      <c r="C187" s="42"/>
      <c r="D187" s="42"/>
      <c r="E187" s="42"/>
      <c r="F187" s="42"/>
      <c r="G187" s="42"/>
      <c r="H187" s="42"/>
      <c r="I187" s="42"/>
      <c r="J187" s="42"/>
      <c r="K187" s="42"/>
      <c r="L187" s="32"/>
    </row>
  </sheetData>
  <sheetProtection algorithmName="SHA-512" hashValue="mZqYp9b+V8N4UYREDbQe86rBAKmpNjjiTh0LtFdcJt6kTSJvtkDcttEPqIFQdzNoJa5b6HR5EEsM7nzrnFdFVA==" saltValue="Pn5f1z7p4JwJ5nLmuG1K2xgceqsW/eSgh7AJHOhqjF2x9Me0nw1ATIx1dbx5c8o+JmX7ph/j3bWr0hm8Ishwyg==" spinCount="100000" sheet="1" objects="1" scenarios="1" formatColumns="0" formatRows="0" autoFilter="0"/>
  <autoFilter ref="C104:K186" xr:uid="{00000000-0009-0000-0000-000004000000}"/>
  <mergeCells count="9">
    <mergeCell ref="E50:H50"/>
    <mergeCell ref="E95:H95"/>
    <mergeCell ref="E97:H9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0"/>
  <sheetViews>
    <sheetView showGridLines="0" workbookViewId="0"/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7" t="s">
        <v>94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5" customHeight="1">
      <c r="B4" s="20"/>
      <c r="D4" s="21" t="s">
        <v>101</v>
      </c>
      <c r="L4" s="20"/>
      <c r="M4" s="85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0" t="str">
        <f>'Rekapitulace stavby'!K6</f>
        <v>Nemocnice Prachatice, snížení energetické náročnosti kuchyně</v>
      </c>
      <c r="F7" s="311"/>
      <c r="G7" s="311"/>
      <c r="H7" s="311"/>
      <c r="L7" s="20"/>
    </row>
    <row r="8" spans="2:46" s="1" customFormat="1" ht="12" customHeight="1">
      <c r="B8" s="32"/>
      <c r="D8" s="27" t="s">
        <v>102</v>
      </c>
      <c r="L8" s="32"/>
    </row>
    <row r="9" spans="2:46" s="1" customFormat="1" ht="16.5" customHeight="1">
      <c r="B9" s="32"/>
      <c r="E9" s="290" t="s">
        <v>1199</v>
      </c>
      <c r="F9" s="309"/>
      <c r="G9" s="309"/>
      <c r="H9" s="30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27. 1. 2026</v>
      </c>
      <c r="L12" s="32"/>
    </row>
    <row r="13" spans="2:46" s="1" customFormat="1" ht="10.75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2" t="str">
        <f>'Rekapitulace stavby'!E14</f>
        <v>Vyplň údaj</v>
      </c>
      <c r="F18" s="304"/>
      <c r="G18" s="304"/>
      <c r="H18" s="304"/>
      <c r="I18" s="27" t="s">
        <v>28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Ing. Barbora Kubelková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308" t="s">
        <v>19</v>
      </c>
      <c r="F27" s="308"/>
      <c r="G27" s="308"/>
      <c r="H27" s="308"/>
      <c r="L27" s="86"/>
    </row>
    <row r="28" spans="2:12" s="1" customFormat="1" ht="7" customHeight="1">
      <c r="B28" s="32"/>
      <c r="L28" s="32"/>
    </row>
    <row r="29" spans="2:12" s="1" customFormat="1" ht="7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4" customHeight="1">
      <c r="B30" s="32"/>
      <c r="D30" s="87" t="s">
        <v>38</v>
      </c>
      <c r="J30" s="63">
        <f>ROUND(J80, 2)</f>
        <v>0</v>
      </c>
      <c r="L30" s="32"/>
    </row>
    <row r="31" spans="2:12" s="1" customFormat="1" ht="7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2" t="s">
        <v>42</v>
      </c>
      <c r="E33" s="27" t="s">
        <v>43</v>
      </c>
      <c r="F33" s="88">
        <f>ROUND((SUM(BE80:BE169)),  2)</f>
        <v>0</v>
      </c>
      <c r="I33" s="89">
        <v>0.21</v>
      </c>
      <c r="J33" s="88">
        <f>ROUND(((SUM(BE80:BE169))*I33),  2)</f>
        <v>0</v>
      </c>
      <c r="L33" s="32"/>
    </row>
    <row r="34" spans="2:12" s="1" customFormat="1" ht="14.4" customHeight="1">
      <c r="B34" s="32"/>
      <c r="E34" s="27" t="s">
        <v>44</v>
      </c>
      <c r="F34" s="88">
        <f>ROUND((SUM(BF80:BF169)),  2)</f>
        <v>0</v>
      </c>
      <c r="I34" s="89">
        <v>0.12</v>
      </c>
      <c r="J34" s="88">
        <f>ROUND(((SUM(BF80:BF169))*I34),  2)</f>
        <v>0</v>
      </c>
      <c r="L34" s="32"/>
    </row>
    <row r="35" spans="2:12" s="1" customFormat="1" ht="14.4" hidden="1" customHeight="1">
      <c r="B35" s="32"/>
      <c r="E35" s="27" t="s">
        <v>45</v>
      </c>
      <c r="F35" s="88">
        <f>ROUND((SUM(BG80:BG169)),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88">
        <f>ROUND((SUM(BH80:BH169)),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88">
        <f>ROUND((SUM(BI80:BI169)),  2)</f>
        <v>0</v>
      </c>
      <c r="I37" s="89">
        <v>0</v>
      </c>
      <c r="J37" s="8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7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5" customHeight="1">
      <c r="B45" s="32"/>
      <c r="C45" s="21" t="s">
        <v>104</v>
      </c>
      <c r="L45" s="32"/>
    </row>
    <row r="46" spans="2:12" s="1" customFormat="1" ht="7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0" t="str">
        <f>E7</f>
        <v>Nemocnice Prachatice, snížení energetické náročnosti kuchyně</v>
      </c>
      <c r="F48" s="311"/>
      <c r="G48" s="311"/>
      <c r="H48" s="311"/>
      <c r="L48" s="32"/>
    </row>
    <row r="49" spans="2:47" s="1" customFormat="1" ht="12" customHeight="1">
      <c r="B49" s="32"/>
      <c r="C49" s="27" t="s">
        <v>102</v>
      </c>
      <c r="L49" s="32"/>
    </row>
    <row r="50" spans="2:47" s="1" customFormat="1" ht="16.5" customHeight="1">
      <c r="B50" s="32"/>
      <c r="E50" s="290" t="str">
        <f>E9</f>
        <v>SO-01.4 - SILNOPROUD</v>
      </c>
      <c r="F50" s="309"/>
      <c r="G50" s="309"/>
      <c r="H50" s="309"/>
      <c r="L50" s="32"/>
    </row>
    <row r="51" spans="2:47" s="1" customFormat="1" ht="7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k.ú. Prachatice</v>
      </c>
      <c r="I52" s="27" t="s">
        <v>23</v>
      </c>
      <c r="J52" s="49" t="str">
        <f>IF(J12="","",J12)</f>
        <v>27. 1. 2026</v>
      </c>
      <c r="L52" s="32"/>
    </row>
    <row r="53" spans="2:47" s="1" customFormat="1" ht="7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>NEMOCNICE PRACHATICE, A.S.</v>
      </c>
      <c r="I54" s="27" t="s">
        <v>31</v>
      </c>
      <c r="J54" s="30" t="str">
        <f>E21</f>
        <v>AGROPROJEKT Jihlava, spol. s r.o.</v>
      </c>
      <c r="L54" s="32"/>
    </row>
    <row r="55" spans="2:47" s="1" customFormat="1" ht="25.6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Ing. Barbora Kubelková</v>
      </c>
      <c r="L55" s="32"/>
    </row>
    <row r="56" spans="2:47" s="1" customFormat="1" ht="10.25" customHeight="1">
      <c r="B56" s="32"/>
      <c r="L56" s="32"/>
    </row>
    <row r="57" spans="2:47" s="1" customFormat="1" ht="29.25" customHeight="1">
      <c r="B57" s="32"/>
      <c r="C57" s="96" t="s">
        <v>105</v>
      </c>
      <c r="D57" s="90"/>
      <c r="E57" s="90"/>
      <c r="F57" s="90"/>
      <c r="G57" s="90"/>
      <c r="H57" s="90"/>
      <c r="I57" s="90"/>
      <c r="J57" s="97" t="s">
        <v>106</v>
      </c>
      <c r="K57" s="90"/>
      <c r="L57" s="32"/>
    </row>
    <row r="58" spans="2:47" s="1" customFormat="1" ht="10.25" customHeight="1">
      <c r="B58" s="32"/>
      <c r="L58" s="32"/>
    </row>
    <row r="59" spans="2:47" s="1" customFormat="1" ht="22.75" customHeight="1">
      <c r="B59" s="32"/>
      <c r="C59" s="98" t="s">
        <v>70</v>
      </c>
      <c r="J59" s="63">
        <f>J80</f>
        <v>0</v>
      </c>
      <c r="L59" s="32"/>
      <c r="AU59" s="17" t="s">
        <v>107</v>
      </c>
    </row>
    <row r="60" spans="2:47" s="8" customFormat="1" ht="25" customHeight="1">
      <c r="B60" s="99"/>
      <c r="D60" s="100" t="s">
        <v>1200</v>
      </c>
      <c r="E60" s="101"/>
      <c r="F60" s="101"/>
      <c r="G60" s="101"/>
      <c r="H60" s="101"/>
      <c r="I60" s="101"/>
      <c r="J60" s="102">
        <f>J81</f>
        <v>0</v>
      </c>
      <c r="L60" s="99"/>
    </row>
    <row r="61" spans="2:47" s="1" customFormat="1" ht="21.75" customHeight="1">
      <c r="B61" s="32"/>
      <c r="L61" s="32"/>
    </row>
    <row r="62" spans="2:47" s="1" customFormat="1" ht="7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32"/>
    </row>
    <row r="66" spans="2:63" s="1" customFormat="1" ht="7" customHeight="1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32"/>
    </row>
    <row r="67" spans="2:63" s="1" customFormat="1" ht="25" customHeight="1">
      <c r="B67" s="32"/>
      <c r="C67" s="21" t="s">
        <v>120</v>
      </c>
      <c r="L67" s="32"/>
    </row>
    <row r="68" spans="2:63" s="1" customFormat="1" ht="7" customHeight="1">
      <c r="B68" s="32"/>
      <c r="L68" s="32"/>
    </row>
    <row r="69" spans="2:63" s="1" customFormat="1" ht="12" customHeight="1">
      <c r="B69" s="32"/>
      <c r="C69" s="27" t="s">
        <v>16</v>
      </c>
      <c r="L69" s="32"/>
    </row>
    <row r="70" spans="2:63" s="1" customFormat="1" ht="16.5" customHeight="1">
      <c r="B70" s="32"/>
      <c r="E70" s="310" t="str">
        <f>E7</f>
        <v>Nemocnice Prachatice, snížení energetické náročnosti kuchyně</v>
      </c>
      <c r="F70" s="311"/>
      <c r="G70" s="311"/>
      <c r="H70" s="311"/>
      <c r="L70" s="32"/>
    </row>
    <row r="71" spans="2:63" s="1" customFormat="1" ht="12" customHeight="1">
      <c r="B71" s="32"/>
      <c r="C71" s="27" t="s">
        <v>102</v>
      </c>
      <c r="L71" s="32"/>
    </row>
    <row r="72" spans="2:63" s="1" customFormat="1" ht="16.5" customHeight="1">
      <c r="B72" s="32"/>
      <c r="E72" s="290" t="str">
        <f>E9</f>
        <v>SO-01.4 - SILNOPROUD</v>
      </c>
      <c r="F72" s="309"/>
      <c r="G72" s="309"/>
      <c r="H72" s="309"/>
      <c r="L72" s="32"/>
    </row>
    <row r="73" spans="2:63" s="1" customFormat="1" ht="7" customHeight="1">
      <c r="B73" s="32"/>
      <c r="L73" s="32"/>
    </row>
    <row r="74" spans="2:63" s="1" customFormat="1" ht="12" customHeight="1">
      <c r="B74" s="32"/>
      <c r="C74" s="27" t="s">
        <v>21</v>
      </c>
      <c r="F74" s="25" t="str">
        <f>F12</f>
        <v>k.ú. Prachatice</v>
      </c>
      <c r="I74" s="27" t="s">
        <v>23</v>
      </c>
      <c r="J74" s="49" t="str">
        <f>IF(J12="","",J12)</f>
        <v>27. 1. 2026</v>
      </c>
      <c r="L74" s="32"/>
    </row>
    <row r="75" spans="2:63" s="1" customFormat="1" ht="7" customHeight="1">
      <c r="B75" s="32"/>
      <c r="L75" s="32"/>
    </row>
    <row r="76" spans="2:63" s="1" customFormat="1" ht="25.65" customHeight="1">
      <c r="B76" s="32"/>
      <c r="C76" s="27" t="s">
        <v>25</v>
      </c>
      <c r="F76" s="25" t="str">
        <f>E15</f>
        <v>NEMOCNICE PRACHATICE, A.S.</v>
      </c>
      <c r="I76" s="27" t="s">
        <v>31</v>
      </c>
      <c r="J76" s="30" t="str">
        <f>E21</f>
        <v>AGROPROJEKT Jihlava, spol. s r.o.</v>
      </c>
      <c r="L76" s="32"/>
    </row>
    <row r="77" spans="2:63" s="1" customFormat="1" ht="25.65" customHeight="1">
      <c r="B77" s="32"/>
      <c r="C77" s="27" t="s">
        <v>29</v>
      </c>
      <c r="F77" s="25" t="str">
        <f>IF(E18="","",E18)</f>
        <v>Vyplň údaj</v>
      </c>
      <c r="I77" s="27" t="s">
        <v>34</v>
      </c>
      <c r="J77" s="30" t="str">
        <f>E24</f>
        <v>Ing. Barbora Kubelková</v>
      </c>
      <c r="L77" s="32"/>
    </row>
    <row r="78" spans="2:63" s="1" customFormat="1" ht="10.25" customHeight="1">
      <c r="B78" s="32"/>
      <c r="L78" s="32"/>
    </row>
    <row r="79" spans="2:63" s="10" customFormat="1" ht="29.25" customHeight="1">
      <c r="B79" s="107"/>
      <c r="C79" s="108" t="s">
        <v>121</v>
      </c>
      <c r="D79" s="109" t="s">
        <v>57</v>
      </c>
      <c r="E79" s="109" t="s">
        <v>53</v>
      </c>
      <c r="F79" s="109" t="s">
        <v>54</v>
      </c>
      <c r="G79" s="109" t="s">
        <v>122</v>
      </c>
      <c r="H79" s="109" t="s">
        <v>123</v>
      </c>
      <c r="I79" s="109" t="s">
        <v>124</v>
      </c>
      <c r="J79" s="109" t="s">
        <v>106</v>
      </c>
      <c r="K79" s="110" t="s">
        <v>125</v>
      </c>
      <c r="L79" s="107"/>
      <c r="M79" s="56" t="s">
        <v>19</v>
      </c>
      <c r="N79" s="57" t="s">
        <v>42</v>
      </c>
      <c r="O79" s="57" t="s">
        <v>126</v>
      </c>
      <c r="P79" s="57" t="s">
        <v>127</v>
      </c>
      <c r="Q79" s="57" t="s">
        <v>128</v>
      </c>
      <c r="R79" s="57" t="s">
        <v>129</v>
      </c>
      <c r="S79" s="57" t="s">
        <v>130</v>
      </c>
      <c r="T79" s="58" t="s">
        <v>131</v>
      </c>
    </row>
    <row r="80" spans="2:63" s="1" customFormat="1" ht="22.75" customHeight="1">
      <c r="B80" s="32"/>
      <c r="C80" s="61" t="s">
        <v>132</v>
      </c>
      <c r="J80" s="111">
        <f>BK80</f>
        <v>0</v>
      </c>
      <c r="L80" s="32"/>
      <c r="M80" s="59"/>
      <c r="N80" s="50"/>
      <c r="O80" s="50"/>
      <c r="P80" s="112">
        <f>P81</f>
        <v>0</v>
      </c>
      <c r="Q80" s="50"/>
      <c r="R80" s="112">
        <f>R81</f>
        <v>0</v>
      </c>
      <c r="S80" s="50"/>
      <c r="T80" s="113">
        <f>T81</f>
        <v>0</v>
      </c>
      <c r="AT80" s="17" t="s">
        <v>71</v>
      </c>
      <c r="AU80" s="17" t="s">
        <v>107</v>
      </c>
      <c r="BK80" s="114">
        <f>BK81</f>
        <v>0</v>
      </c>
    </row>
    <row r="81" spans="2:65" s="11" customFormat="1" ht="25.9" customHeight="1">
      <c r="B81" s="115"/>
      <c r="D81" s="116" t="s">
        <v>71</v>
      </c>
      <c r="E81" s="117" t="s">
        <v>1201</v>
      </c>
      <c r="F81" s="117" t="s">
        <v>1202</v>
      </c>
      <c r="I81" s="118"/>
      <c r="J81" s="119">
        <f>BK81</f>
        <v>0</v>
      </c>
      <c r="L81" s="115"/>
      <c r="M81" s="120"/>
      <c r="P81" s="121">
        <f>SUM(P82:P169)</f>
        <v>0</v>
      </c>
      <c r="R81" s="121">
        <f>SUM(R82:R169)</f>
        <v>0</v>
      </c>
      <c r="T81" s="122">
        <f>SUM(T82:T169)</f>
        <v>0</v>
      </c>
      <c r="AR81" s="116" t="s">
        <v>136</v>
      </c>
      <c r="AT81" s="123" t="s">
        <v>71</v>
      </c>
      <c r="AU81" s="123" t="s">
        <v>72</v>
      </c>
      <c r="AY81" s="116" t="s">
        <v>135</v>
      </c>
      <c r="BK81" s="124">
        <f>SUM(BK82:BK169)</f>
        <v>0</v>
      </c>
    </row>
    <row r="82" spans="2:65" s="1" customFormat="1" ht="16.5" customHeight="1">
      <c r="B82" s="32"/>
      <c r="C82" s="127" t="s">
        <v>80</v>
      </c>
      <c r="D82" s="127" t="s">
        <v>138</v>
      </c>
      <c r="E82" s="128" t="s">
        <v>1203</v>
      </c>
      <c r="F82" s="129" t="s">
        <v>1204</v>
      </c>
      <c r="G82" s="130" t="s">
        <v>272</v>
      </c>
      <c r="H82" s="131">
        <v>840</v>
      </c>
      <c r="I82" s="132"/>
      <c r="J82" s="133">
        <f t="shared" ref="J82:J113" si="0">ROUND(I82*H82,2)</f>
        <v>0</v>
      </c>
      <c r="K82" s="129" t="s">
        <v>19</v>
      </c>
      <c r="L82" s="32"/>
      <c r="M82" s="134" t="s">
        <v>19</v>
      </c>
      <c r="N82" s="135" t="s">
        <v>43</v>
      </c>
      <c r="P82" s="136">
        <f t="shared" ref="P82:P113" si="1">O82*H82</f>
        <v>0</v>
      </c>
      <c r="Q82" s="136">
        <v>0</v>
      </c>
      <c r="R82" s="136">
        <f t="shared" ref="R82:R113" si="2">Q82*H82</f>
        <v>0</v>
      </c>
      <c r="S82" s="136">
        <v>0</v>
      </c>
      <c r="T82" s="137">
        <f t="shared" ref="T82:T113" si="3">S82*H82</f>
        <v>0</v>
      </c>
      <c r="AR82" s="138" t="s">
        <v>319</v>
      </c>
      <c r="AT82" s="138" t="s">
        <v>138</v>
      </c>
      <c r="AU82" s="138" t="s">
        <v>80</v>
      </c>
      <c r="AY82" s="17" t="s">
        <v>135</v>
      </c>
      <c r="BE82" s="139">
        <f t="shared" ref="BE82:BE113" si="4">IF(N82="základní",J82,0)</f>
        <v>0</v>
      </c>
      <c r="BF82" s="139">
        <f t="shared" ref="BF82:BF113" si="5">IF(N82="snížená",J82,0)</f>
        <v>0</v>
      </c>
      <c r="BG82" s="139">
        <f t="shared" ref="BG82:BG113" si="6">IF(N82="zákl. přenesená",J82,0)</f>
        <v>0</v>
      </c>
      <c r="BH82" s="139">
        <f t="shared" ref="BH82:BH113" si="7">IF(N82="sníž. přenesená",J82,0)</f>
        <v>0</v>
      </c>
      <c r="BI82" s="139">
        <f t="shared" ref="BI82:BI113" si="8">IF(N82="nulová",J82,0)</f>
        <v>0</v>
      </c>
      <c r="BJ82" s="17" t="s">
        <v>80</v>
      </c>
      <c r="BK82" s="139">
        <f t="shared" ref="BK82:BK113" si="9">ROUND(I82*H82,2)</f>
        <v>0</v>
      </c>
      <c r="BL82" s="17" t="s">
        <v>319</v>
      </c>
      <c r="BM82" s="138" t="s">
        <v>82</v>
      </c>
    </row>
    <row r="83" spans="2:65" s="1" customFormat="1" ht="16.5" customHeight="1">
      <c r="B83" s="32"/>
      <c r="C83" s="127" t="s">
        <v>82</v>
      </c>
      <c r="D83" s="127" t="s">
        <v>138</v>
      </c>
      <c r="E83" s="128" t="s">
        <v>1205</v>
      </c>
      <c r="F83" s="129" t="s">
        <v>1206</v>
      </c>
      <c r="G83" s="130" t="s">
        <v>272</v>
      </c>
      <c r="H83" s="131">
        <v>135</v>
      </c>
      <c r="I83" s="132"/>
      <c r="J83" s="133">
        <f t="shared" si="0"/>
        <v>0</v>
      </c>
      <c r="K83" s="129" t="s">
        <v>19</v>
      </c>
      <c r="L83" s="32"/>
      <c r="M83" s="134" t="s">
        <v>19</v>
      </c>
      <c r="N83" s="135" t="s">
        <v>43</v>
      </c>
      <c r="P83" s="136">
        <f t="shared" si="1"/>
        <v>0</v>
      </c>
      <c r="Q83" s="136">
        <v>0</v>
      </c>
      <c r="R83" s="136">
        <f t="shared" si="2"/>
        <v>0</v>
      </c>
      <c r="S83" s="136">
        <v>0</v>
      </c>
      <c r="T83" s="137">
        <f t="shared" si="3"/>
        <v>0</v>
      </c>
      <c r="AR83" s="138" t="s">
        <v>319</v>
      </c>
      <c r="AT83" s="138" t="s">
        <v>138</v>
      </c>
      <c r="AU83" s="138" t="s">
        <v>80</v>
      </c>
      <c r="AY83" s="17" t="s">
        <v>135</v>
      </c>
      <c r="BE83" s="139">
        <f t="shared" si="4"/>
        <v>0</v>
      </c>
      <c r="BF83" s="139">
        <f t="shared" si="5"/>
        <v>0</v>
      </c>
      <c r="BG83" s="139">
        <f t="shared" si="6"/>
        <v>0</v>
      </c>
      <c r="BH83" s="139">
        <f t="shared" si="7"/>
        <v>0</v>
      </c>
      <c r="BI83" s="139">
        <f t="shared" si="8"/>
        <v>0</v>
      </c>
      <c r="BJ83" s="17" t="s">
        <v>80</v>
      </c>
      <c r="BK83" s="139">
        <f t="shared" si="9"/>
        <v>0</v>
      </c>
      <c r="BL83" s="17" t="s">
        <v>319</v>
      </c>
      <c r="BM83" s="138" t="s">
        <v>143</v>
      </c>
    </row>
    <row r="84" spans="2:65" s="1" customFormat="1" ht="16.5" customHeight="1">
      <c r="B84" s="32"/>
      <c r="C84" s="127" t="s">
        <v>136</v>
      </c>
      <c r="D84" s="127" t="s">
        <v>138</v>
      </c>
      <c r="E84" s="128" t="s">
        <v>1207</v>
      </c>
      <c r="F84" s="129" t="s">
        <v>1208</v>
      </c>
      <c r="G84" s="130" t="s">
        <v>272</v>
      </c>
      <c r="H84" s="131">
        <v>1860</v>
      </c>
      <c r="I84" s="132"/>
      <c r="J84" s="133">
        <f t="shared" si="0"/>
        <v>0</v>
      </c>
      <c r="K84" s="129" t="s">
        <v>19</v>
      </c>
      <c r="L84" s="32"/>
      <c r="M84" s="134" t="s">
        <v>19</v>
      </c>
      <c r="N84" s="135" t="s">
        <v>43</v>
      </c>
      <c r="P84" s="136">
        <f t="shared" si="1"/>
        <v>0</v>
      </c>
      <c r="Q84" s="136">
        <v>0</v>
      </c>
      <c r="R84" s="136">
        <f t="shared" si="2"/>
        <v>0</v>
      </c>
      <c r="S84" s="136">
        <v>0</v>
      </c>
      <c r="T84" s="137">
        <f t="shared" si="3"/>
        <v>0</v>
      </c>
      <c r="AR84" s="138" t="s">
        <v>319</v>
      </c>
      <c r="AT84" s="138" t="s">
        <v>138</v>
      </c>
      <c r="AU84" s="138" t="s">
        <v>80</v>
      </c>
      <c r="AY84" s="17" t="s">
        <v>135</v>
      </c>
      <c r="BE84" s="139">
        <f t="shared" si="4"/>
        <v>0</v>
      </c>
      <c r="BF84" s="139">
        <f t="shared" si="5"/>
        <v>0</v>
      </c>
      <c r="BG84" s="139">
        <f t="shared" si="6"/>
        <v>0</v>
      </c>
      <c r="BH84" s="139">
        <f t="shared" si="7"/>
        <v>0</v>
      </c>
      <c r="BI84" s="139">
        <f t="shared" si="8"/>
        <v>0</v>
      </c>
      <c r="BJ84" s="17" t="s">
        <v>80</v>
      </c>
      <c r="BK84" s="139">
        <f t="shared" si="9"/>
        <v>0</v>
      </c>
      <c r="BL84" s="17" t="s">
        <v>319</v>
      </c>
      <c r="BM84" s="138" t="s">
        <v>159</v>
      </c>
    </row>
    <row r="85" spans="2:65" s="1" customFormat="1" ht="16.5" customHeight="1">
      <c r="B85" s="32"/>
      <c r="C85" s="127" t="s">
        <v>143</v>
      </c>
      <c r="D85" s="127" t="s">
        <v>138</v>
      </c>
      <c r="E85" s="128" t="s">
        <v>1209</v>
      </c>
      <c r="F85" s="129" t="s">
        <v>1210</v>
      </c>
      <c r="G85" s="130" t="s">
        <v>272</v>
      </c>
      <c r="H85" s="131">
        <v>420</v>
      </c>
      <c r="I85" s="132"/>
      <c r="J85" s="133">
        <f t="shared" si="0"/>
        <v>0</v>
      </c>
      <c r="K85" s="129" t="s">
        <v>19</v>
      </c>
      <c r="L85" s="32"/>
      <c r="M85" s="134" t="s">
        <v>19</v>
      </c>
      <c r="N85" s="135" t="s">
        <v>43</v>
      </c>
      <c r="P85" s="136">
        <f t="shared" si="1"/>
        <v>0</v>
      </c>
      <c r="Q85" s="136">
        <v>0</v>
      </c>
      <c r="R85" s="136">
        <f t="shared" si="2"/>
        <v>0</v>
      </c>
      <c r="S85" s="136">
        <v>0</v>
      </c>
      <c r="T85" s="137">
        <f t="shared" si="3"/>
        <v>0</v>
      </c>
      <c r="AR85" s="138" t="s">
        <v>319</v>
      </c>
      <c r="AT85" s="138" t="s">
        <v>138</v>
      </c>
      <c r="AU85" s="138" t="s">
        <v>80</v>
      </c>
      <c r="AY85" s="17" t="s">
        <v>135</v>
      </c>
      <c r="BE85" s="139">
        <f t="shared" si="4"/>
        <v>0</v>
      </c>
      <c r="BF85" s="139">
        <f t="shared" si="5"/>
        <v>0</v>
      </c>
      <c r="BG85" s="139">
        <f t="shared" si="6"/>
        <v>0</v>
      </c>
      <c r="BH85" s="139">
        <f t="shared" si="7"/>
        <v>0</v>
      </c>
      <c r="BI85" s="139">
        <f t="shared" si="8"/>
        <v>0</v>
      </c>
      <c r="BJ85" s="17" t="s">
        <v>80</v>
      </c>
      <c r="BK85" s="139">
        <f t="shared" si="9"/>
        <v>0</v>
      </c>
      <c r="BL85" s="17" t="s">
        <v>319</v>
      </c>
      <c r="BM85" s="138" t="s">
        <v>167</v>
      </c>
    </row>
    <row r="86" spans="2:65" s="1" customFormat="1" ht="16.5" customHeight="1">
      <c r="B86" s="32"/>
      <c r="C86" s="127" t="s">
        <v>175</v>
      </c>
      <c r="D86" s="127" t="s">
        <v>138</v>
      </c>
      <c r="E86" s="128" t="s">
        <v>1211</v>
      </c>
      <c r="F86" s="129" t="s">
        <v>1212</v>
      </c>
      <c r="G86" s="130" t="s">
        <v>272</v>
      </c>
      <c r="H86" s="131">
        <v>80</v>
      </c>
      <c r="I86" s="132"/>
      <c r="J86" s="133">
        <f t="shared" si="0"/>
        <v>0</v>
      </c>
      <c r="K86" s="129" t="s">
        <v>19</v>
      </c>
      <c r="L86" s="32"/>
      <c r="M86" s="134" t="s">
        <v>19</v>
      </c>
      <c r="N86" s="135" t="s">
        <v>43</v>
      </c>
      <c r="P86" s="136">
        <f t="shared" si="1"/>
        <v>0</v>
      </c>
      <c r="Q86" s="136">
        <v>0</v>
      </c>
      <c r="R86" s="136">
        <f t="shared" si="2"/>
        <v>0</v>
      </c>
      <c r="S86" s="136">
        <v>0</v>
      </c>
      <c r="T86" s="137">
        <f t="shared" si="3"/>
        <v>0</v>
      </c>
      <c r="AR86" s="138" t="s">
        <v>319</v>
      </c>
      <c r="AT86" s="138" t="s">
        <v>138</v>
      </c>
      <c r="AU86" s="138" t="s">
        <v>80</v>
      </c>
      <c r="AY86" s="17" t="s">
        <v>135</v>
      </c>
      <c r="BE86" s="139">
        <f t="shared" si="4"/>
        <v>0</v>
      </c>
      <c r="BF86" s="139">
        <f t="shared" si="5"/>
        <v>0</v>
      </c>
      <c r="BG86" s="139">
        <f t="shared" si="6"/>
        <v>0</v>
      </c>
      <c r="BH86" s="139">
        <f t="shared" si="7"/>
        <v>0</v>
      </c>
      <c r="BI86" s="139">
        <f t="shared" si="8"/>
        <v>0</v>
      </c>
      <c r="BJ86" s="17" t="s">
        <v>80</v>
      </c>
      <c r="BK86" s="139">
        <f t="shared" si="9"/>
        <v>0</v>
      </c>
      <c r="BL86" s="17" t="s">
        <v>319</v>
      </c>
      <c r="BM86" s="138" t="s">
        <v>178</v>
      </c>
    </row>
    <row r="87" spans="2:65" s="1" customFormat="1" ht="16.5" customHeight="1">
      <c r="B87" s="32"/>
      <c r="C87" s="127" t="s">
        <v>159</v>
      </c>
      <c r="D87" s="127" t="s">
        <v>138</v>
      </c>
      <c r="E87" s="128" t="s">
        <v>1213</v>
      </c>
      <c r="F87" s="129" t="s">
        <v>1214</v>
      </c>
      <c r="G87" s="130" t="s">
        <v>272</v>
      </c>
      <c r="H87" s="131">
        <v>360</v>
      </c>
      <c r="I87" s="132"/>
      <c r="J87" s="133">
        <f t="shared" si="0"/>
        <v>0</v>
      </c>
      <c r="K87" s="129" t="s">
        <v>19</v>
      </c>
      <c r="L87" s="32"/>
      <c r="M87" s="134" t="s">
        <v>19</v>
      </c>
      <c r="N87" s="135" t="s">
        <v>43</v>
      </c>
      <c r="P87" s="136">
        <f t="shared" si="1"/>
        <v>0</v>
      </c>
      <c r="Q87" s="136">
        <v>0</v>
      </c>
      <c r="R87" s="136">
        <f t="shared" si="2"/>
        <v>0</v>
      </c>
      <c r="S87" s="136">
        <v>0</v>
      </c>
      <c r="T87" s="137">
        <f t="shared" si="3"/>
        <v>0</v>
      </c>
      <c r="AR87" s="138" t="s">
        <v>319</v>
      </c>
      <c r="AT87" s="138" t="s">
        <v>138</v>
      </c>
      <c r="AU87" s="138" t="s">
        <v>80</v>
      </c>
      <c r="AY87" s="17" t="s">
        <v>135</v>
      </c>
      <c r="BE87" s="139">
        <f t="shared" si="4"/>
        <v>0</v>
      </c>
      <c r="BF87" s="139">
        <f t="shared" si="5"/>
        <v>0</v>
      </c>
      <c r="BG87" s="139">
        <f t="shared" si="6"/>
        <v>0</v>
      </c>
      <c r="BH87" s="139">
        <f t="shared" si="7"/>
        <v>0</v>
      </c>
      <c r="BI87" s="139">
        <f t="shared" si="8"/>
        <v>0</v>
      </c>
      <c r="BJ87" s="17" t="s">
        <v>80</v>
      </c>
      <c r="BK87" s="139">
        <f t="shared" si="9"/>
        <v>0</v>
      </c>
      <c r="BL87" s="17" t="s">
        <v>319</v>
      </c>
      <c r="BM87" s="138" t="s">
        <v>8</v>
      </c>
    </row>
    <row r="88" spans="2:65" s="1" customFormat="1" ht="16.5" customHeight="1">
      <c r="B88" s="32"/>
      <c r="C88" s="127" t="s">
        <v>185</v>
      </c>
      <c r="D88" s="127" t="s">
        <v>138</v>
      </c>
      <c r="E88" s="128" t="s">
        <v>1215</v>
      </c>
      <c r="F88" s="129" t="s">
        <v>1216</v>
      </c>
      <c r="G88" s="130" t="s">
        <v>272</v>
      </c>
      <c r="H88" s="131">
        <v>487</v>
      </c>
      <c r="I88" s="132"/>
      <c r="J88" s="133">
        <f t="shared" si="0"/>
        <v>0</v>
      </c>
      <c r="K88" s="129" t="s">
        <v>19</v>
      </c>
      <c r="L88" s="32"/>
      <c r="M88" s="134" t="s">
        <v>19</v>
      </c>
      <c r="N88" s="135" t="s">
        <v>43</v>
      </c>
      <c r="P88" s="136">
        <f t="shared" si="1"/>
        <v>0</v>
      </c>
      <c r="Q88" s="136">
        <v>0</v>
      </c>
      <c r="R88" s="136">
        <f t="shared" si="2"/>
        <v>0</v>
      </c>
      <c r="S88" s="136">
        <v>0</v>
      </c>
      <c r="T88" s="137">
        <f t="shared" si="3"/>
        <v>0</v>
      </c>
      <c r="AR88" s="138" t="s">
        <v>319</v>
      </c>
      <c r="AT88" s="138" t="s">
        <v>138</v>
      </c>
      <c r="AU88" s="138" t="s">
        <v>80</v>
      </c>
      <c r="AY88" s="17" t="s">
        <v>135</v>
      </c>
      <c r="BE88" s="139">
        <f t="shared" si="4"/>
        <v>0</v>
      </c>
      <c r="BF88" s="139">
        <f t="shared" si="5"/>
        <v>0</v>
      </c>
      <c r="BG88" s="139">
        <f t="shared" si="6"/>
        <v>0</v>
      </c>
      <c r="BH88" s="139">
        <f t="shared" si="7"/>
        <v>0</v>
      </c>
      <c r="BI88" s="139">
        <f t="shared" si="8"/>
        <v>0</v>
      </c>
      <c r="BJ88" s="17" t="s">
        <v>80</v>
      </c>
      <c r="BK88" s="139">
        <f t="shared" si="9"/>
        <v>0</v>
      </c>
      <c r="BL88" s="17" t="s">
        <v>319</v>
      </c>
      <c r="BM88" s="138" t="s">
        <v>189</v>
      </c>
    </row>
    <row r="89" spans="2:65" s="1" customFormat="1" ht="16.5" customHeight="1">
      <c r="B89" s="32"/>
      <c r="C89" s="127" t="s">
        <v>167</v>
      </c>
      <c r="D89" s="127" t="s">
        <v>138</v>
      </c>
      <c r="E89" s="128" t="s">
        <v>1217</v>
      </c>
      <c r="F89" s="129" t="s">
        <v>1218</v>
      </c>
      <c r="G89" s="130" t="s">
        <v>272</v>
      </c>
      <c r="H89" s="131">
        <v>225</v>
      </c>
      <c r="I89" s="132"/>
      <c r="J89" s="133">
        <f t="shared" si="0"/>
        <v>0</v>
      </c>
      <c r="K89" s="129" t="s">
        <v>19</v>
      </c>
      <c r="L89" s="32"/>
      <c r="M89" s="134" t="s">
        <v>19</v>
      </c>
      <c r="N89" s="135" t="s">
        <v>43</v>
      </c>
      <c r="P89" s="136">
        <f t="shared" si="1"/>
        <v>0</v>
      </c>
      <c r="Q89" s="136">
        <v>0</v>
      </c>
      <c r="R89" s="136">
        <f t="shared" si="2"/>
        <v>0</v>
      </c>
      <c r="S89" s="136">
        <v>0</v>
      </c>
      <c r="T89" s="137">
        <f t="shared" si="3"/>
        <v>0</v>
      </c>
      <c r="AR89" s="138" t="s">
        <v>319</v>
      </c>
      <c r="AT89" s="138" t="s">
        <v>138</v>
      </c>
      <c r="AU89" s="138" t="s">
        <v>80</v>
      </c>
      <c r="AY89" s="17" t="s">
        <v>135</v>
      </c>
      <c r="BE89" s="139">
        <f t="shared" si="4"/>
        <v>0</v>
      </c>
      <c r="BF89" s="139">
        <f t="shared" si="5"/>
        <v>0</v>
      </c>
      <c r="BG89" s="139">
        <f t="shared" si="6"/>
        <v>0</v>
      </c>
      <c r="BH89" s="139">
        <f t="shared" si="7"/>
        <v>0</v>
      </c>
      <c r="BI89" s="139">
        <f t="shared" si="8"/>
        <v>0</v>
      </c>
      <c r="BJ89" s="17" t="s">
        <v>80</v>
      </c>
      <c r="BK89" s="139">
        <f t="shared" si="9"/>
        <v>0</v>
      </c>
      <c r="BL89" s="17" t="s">
        <v>319</v>
      </c>
      <c r="BM89" s="138" t="s">
        <v>193</v>
      </c>
    </row>
    <row r="90" spans="2:65" s="1" customFormat="1" ht="16.5" customHeight="1">
      <c r="B90" s="32"/>
      <c r="C90" s="127" t="s">
        <v>173</v>
      </c>
      <c r="D90" s="127" t="s">
        <v>138</v>
      </c>
      <c r="E90" s="128" t="s">
        <v>1219</v>
      </c>
      <c r="F90" s="129" t="s">
        <v>1220</v>
      </c>
      <c r="G90" s="130" t="s">
        <v>272</v>
      </c>
      <c r="H90" s="131">
        <v>10</v>
      </c>
      <c r="I90" s="132"/>
      <c r="J90" s="133">
        <f t="shared" si="0"/>
        <v>0</v>
      </c>
      <c r="K90" s="129" t="s">
        <v>19</v>
      </c>
      <c r="L90" s="32"/>
      <c r="M90" s="134" t="s">
        <v>19</v>
      </c>
      <c r="N90" s="135" t="s">
        <v>43</v>
      </c>
      <c r="P90" s="136">
        <f t="shared" si="1"/>
        <v>0</v>
      </c>
      <c r="Q90" s="136">
        <v>0</v>
      </c>
      <c r="R90" s="136">
        <f t="shared" si="2"/>
        <v>0</v>
      </c>
      <c r="S90" s="136">
        <v>0</v>
      </c>
      <c r="T90" s="137">
        <f t="shared" si="3"/>
        <v>0</v>
      </c>
      <c r="AR90" s="138" t="s">
        <v>319</v>
      </c>
      <c r="AT90" s="138" t="s">
        <v>138</v>
      </c>
      <c r="AU90" s="138" t="s">
        <v>80</v>
      </c>
      <c r="AY90" s="17" t="s">
        <v>135</v>
      </c>
      <c r="BE90" s="139">
        <f t="shared" si="4"/>
        <v>0</v>
      </c>
      <c r="BF90" s="139">
        <f t="shared" si="5"/>
        <v>0</v>
      </c>
      <c r="BG90" s="139">
        <f t="shared" si="6"/>
        <v>0</v>
      </c>
      <c r="BH90" s="139">
        <f t="shared" si="7"/>
        <v>0</v>
      </c>
      <c r="BI90" s="139">
        <f t="shared" si="8"/>
        <v>0</v>
      </c>
      <c r="BJ90" s="17" t="s">
        <v>80</v>
      </c>
      <c r="BK90" s="139">
        <f t="shared" si="9"/>
        <v>0</v>
      </c>
      <c r="BL90" s="17" t="s">
        <v>319</v>
      </c>
      <c r="BM90" s="138" t="s">
        <v>197</v>
      </c>
    </row>
    <row r="91" spans="2:65" s="1" customFormat="1" ht="16.5" customHeight="1">
      <c r="B91" s="32"/>
      <c r="C91" s="127" t="s">
        <v>178</v>
      </c>
      <c r="D91" s="127" t="s">
        <v>138</v>
      </c>
      <c r="E91" s="128" t="s">
        <v>1221</v>
      </c>
      <c r="F91" s="129" t="s">
        <v>1222</v>
      </c>
      <c r="G91" s="130" t="s">
        <v>272</v>
      </c>
      <c r="H91" s="131">
        <v>270</v>
      </c>
      <c r="I91" s="132"/>
      <c r="J91" s="133">
        <f t="shared" si="0"/>
        <v>0</v>
      </c>
      <c r="K91" s="129" t="s">
        <v>19</v>
      </c>
      <c r="L91" s="32"/>
      <c r="M91" s="134" t="s">
        <v>19</v>
      </c>
      <c r="N91" s="135" t="s">
        <v>43</v>
      </c>
      <c r="P91" s="136">
        <f t="shared" si="1"/>
        <v>0</v>
      </c>
      <c r="Q91" s="136">
        <v>0</v>
      </c>
      <c r="R91" s="136">
        <f t="shared" si="2"/>
        <v>0</v>
      </c>
      <c r="S91" s="136">
        <v>0</v>
      </c>
      <c r="T91" s="137">
        <f t="shared" si="3"/>
        <v>0</v>
      </c>
      <c r="AR91" s="138" t="s">
        <v>319</v>
      </c>
      <c r="AT91" s="138" t="s">
        <v>138</v>
      </c>
      <c r="AU91" s="138" t="s">
        <v>80</v>
      </c>
      <c r="AY91" s="17" t="s">
        <v>135</v>
      </c>
      <c r="BE91" s="139">
        <f t="shared" si="4"/>
        <v>0</v>
      </c>
      <c r="BF91" s="139">
        <f t="shared" si="5"/>
        <v>0</v>
      </c>
      <c r="BG91" s="139">
        <f t="shared" si="6"/>
        <v>0</v>
      </c>
      <c r="BH91" s="139">
        <f t="shared" si="7"/>
        <v>0</v>
      </c>
      <c r="BI91" s="139">
        <f t="shared" si="8"/>
        <v>0</v>
      </c>
      <c r="BJ91" s="17" t="s">
        <v>80</v>
      </c>
      <c r="BK91" s="139">
        <f t="shared" si="9"/>
        <v>0</v>
      </c>
      <c r="BL91" s="17" t="s">
        <v>319</v>
      </c>
      <c r="BM91" s="138" t="s">
        <v>202</v>
      </c>
    </row>
    <row r="92" spans="2:65" s="1" customFormat="1" ht="16.5" customHeight="1">
      <c r="B92" s="32"/>
      <c r="C92" s="127" t="s">
        <v>204</v>
      </c>
      <c r="D92" s="127" t="s">
        <v>138</v>
      </c>
      <c r="E92" s="128" t="s">
        <v>1223</v>
      </c>
      <c r="F92" s="129" t="s">
        <v>1224</v>
      </c>
      <c r="G92" s="130" t="s">
        <v>272</v>
      </c>
      <c r="H92" s="131">
        <v>243</v>
      </c>
      <c r="I92" s="132"/>
      <c r="J92" s="133">
        <f t="shared" si="0"/>
        <v>0</v>
      </c>
      <c r="K92" s="129" t="s">
        <v>19</v>
      </c>
      <c r="L92" s="32"/>
      <c r="M92" s="134" t="s">
        <v>19</v>
      </c>
      <c r="N92" s="135" t="s">
        <v>43</v>
      </c>
      <c r="P92" s="136">
        <f t="shared" si="1"/>
        <v>0</v>
      </c>
      <c r="Q92" s="136">
        <v>0</v>
      </c>
      <c r="R92" s="136">
        <f t="shared" si="2"/>
        <v>0</v>
      </c>
      <c r="S92" s="136">
        <v>0</v>
      </c>
      <c r="T92" s="137">
        <f t="shared" si="3"/>
        <v>0</v>
      </c>
      <c r="AR92" s="138" t="s">
        <v>319</v>
      </c>
      <c r="AT92" s="138" t="s">
        <v>138</v>
      </c>
      <c r="AU92" s="138" t="s">
        <v>80</v>
      </c>
      <c r="AY92" s="17" t="s">
        <v>135</v>
      </c>
      <c r="BE92" s="139">
        <f t="shared" si="4"/>
        <v>0</v>
      </c>
      <c r="BF92" s="139">
        <f t="shared" si="5"/>
        <v>0</v>
      </c>
      <c r="BG92" s="139">
        <f t="shared" si="6"/>
        <v>0</v>
      </c>
      <c r="BH92" s="139">
        <f t="shared" si="7"/>
        <v>0</v>
      </c>
      <c r="BI92" s="139">
        <f t="shared" si="8"/>
        <v>0</v>
      </c>
      <c r="BJ92" s="17" t="s">
        <v>80</v>
      </c>
      <c r="BK92" s="139">
        <f t="shared" si="9"/>
        <v>0</v>
      </c>
      <c r="BL92" s="17" t="s">
        <v>319</v>
      </c>
      <c r="BM92" s="138" t="s">
        <v>207</v>
      </c>
    </row>
    <row r="93" spans="2:65" s="1" customFormat="1" ht="16.5" customHeight="1">
      <c r="B93" s="32"/>
      <c r="C93" s="127" t="s">
        <v>8</v>
      </c>
      <c r="D93" s="127" t="s">
        <v>138</v>
      </c>
      <c r="E93" s="128" t="s">
        <v>1225</v>
      </c>
      <c r="F93" s="129" t="s">
        <v>1226</v>
      </c>
      <c r="G93" s="130" t="s">
        <v>272</v>
      </c>
      <c r="H93" s="131">
        <v>430</v>
      </c>
      <c r="I93" s="132"/>
      <c r="J93" s="133">
        <f t="shared" si="0"/>
        <v>0</v>
      </c>
      <c r="K93" s="129" t="s">
        <v>19</v>
      </c>
      <c r="L93" s="32"/>
      <c r="M93" s="134" t="s">
        <v>19</v>
      </c>
      <c r="N93" s="135" t="s">
        <v>43</v>
      </c>
      <c r="P93" s="136">
        <f t="shared" si="1"/>
        <v>0</v>
      </c>
      <c r="Q93" s="136">
        <v>0</v>
      </c>
      <c r="R93" s="136">
        <f t="shared" si="2"/>
        <v>0</v>
      </c>
      <c r="S93" s="136">
        <v>0</v>
      </c>
      <c r="T93" s="137">
        <f t="shared" si="3"/>
        <v>0</v>
      </c>
      <c r="AR93" s="138" t="s">
        <v>319</v>
      </c>
      <c r="AT93" s="138" t="s">
        <v>138</v>
      </c>
      <c r="AU93" s="138" t="s">
        <v>80</v>
      </c>
      <c r="AY93" s="17" t="s">
        <v>135</v>
      </c>
      <c r="BE93" s="139">
        <f t="shared" si="4"/>
        <v>0</v>
      </c>
      <c r="BF93" s="139">
        <f t="shared" si="5"/>
        <v>0</v>
      </c>
      <c r="BG93" s="139">
        <f t="shared" si="6"/>
        <v>0</v>
      </c>
      <c r="BH93" s="139">
        <f t="shared" si="7"/>
        <v>0</v>
      </c>
      <c r="BI93" s="139">
        <f t="shared" si="8"/>
        <v>0</v>
      </c>
      <c r="BJ93" s="17" t="s">
        <v>80</v>
      </c>
      <c r="BK93" s="139">
        <f t="shared" si="9"/>
        <v>0</v>
      </c>
      <c r="BL93" s="17" t="s">
        <v>319</v>
      </c>
      <c r="BM93" s="138" t="s">
        <v>213</v>
      </c>
    </row>
    <row r="94" spans="2:65" s="1" customFormat="1" ht="16.5" customHeight="1">
      <c r="B94" s="32"/>
      <c r="C94" s="127" t="s">
        <v>219</v>
      </c>
      <c r="D94" s="127" t="s">
        <v>138</v>
      </c>
      <c r="E94" s="128" t="s">
        <v>1227</v>
      </c>
      <c r="F94" s="129" t="s">
        <v>1228</v>
      </c>
      <c r="G94" s="130" t="s">
        <v>272</v>
      </c>
      <c r="H94" s="131">
        <v>220</v>
      </c>
      <c r="I94" s="132"/>
      <c r="J94" s="133">
        <f t="shared" si="0"/>
        <v>0</v>
      </c>
      <c r="K94" s="129" t="s">
        <v>19</v>
      </c>
      <c r="L94" s="32"/>
      <c r="M94" s="134" t="s">
        <v>19</v>
      </c>
      <c r="N94" s="135" t="s">
        <v>43</v>
      </c>
      <c r="P94" s="136">
        <f t="shared" si="1"/>
        <v>0</v>
      </c>
      <c r="Q94" s="136">
        <v>0</v>
      </c>
      <c r="R94" s="136">
        <f t="shared" si="2"/>
        <v>0</v>
      </c>
      <c r="S94" s="136">
        <v>0</v>
      </c>
      <c r="T94" s="137">
        <f t="shared" si="3"/>
        <v>0</v>
      </c>
      <c r="AR94" s="138" t="s">
        <v>319</v>
      </c>
      <c r="AT94" s="138" t="s">
        <v>138</v>
      </c>
      <c r="AU94" s="138" t="s">
        <v>80</v>
      </c>
      <c r="AY94" s="17" t="s">
        <v>135</v>
      </c>
      <c r="BE94" s="139">
        <f t="shared" si="4"/>
        <v>0</v>
      </c>
      <c r="BF94" s="139">
        <f t="shared" si="5"/>
        <v>0</v>
      </c>
      <c r="BG94" s="139">
        <f t="shared" si="6"/>
        <v>0</v>
      </c>
      <c r="BH94" s="139">
        <f t="shared" si="7"/>
        <v>0</v>
      </c>
      <c r="BI94" s="139">
        <f t="shared" si="8"/>
        <v>0</v>
      </c>
      <c r="BJ94" s="17" t="s">
        <v>80</v>
      </c>
      <c r="BK94" s="139">
        <f t="shared" si="9"/>
        <v>0</v>
      </c>
      <c r="BL94" s="17" t="s">
        <v>319</v>
      </c>
      <c r="BM94" s="138" t="s">
        <v>223</v>
      </c>
    </row>
    <row r="95" spans="2:65" s="1" customFormat="1" ht="16.5" customHeight="1">
      <c r="B95" s="32"/>
      <c r="C95" s="127" t="s">
        <v>189</v>
      </c>
      <c r="D95" s="127" t="s">
        <v>138</v>
      </c>
      <c r="E95" s="128" t="s">
        <v>1229</v>
      </c>
      <c r="F95" s="129" t="s">
        <v>1230</v>
      </c>
      <c r="G95" s="130" t="s">
        <v>272</v>
      </c>
      <c r="H95" s="131">
        <v>150</v>
      </c>
      <c r="I95" s="132"/>
      <c r="J95" s="133">
        <f t="shared" si="0"/>
        <v>0</v>
      </c>
      <c r="K95" s="129" t="s">
        <v>19</v>
      </c>
      <c r="L95" s="32"/>
      <c r="M95" s="134" t="s">
        <v>19</v>
      </c>
      <c r="N95" s="135" t="s">
        <v>43</v>
      </c>
      <c r="P95" s="136">
        <f t="shared" si="1"/>
        <v>0</v>
      </c>
      <c r="Q95" s="136">
        <v>0</v>
      </c>
      <c r="R95" s="136">
        <f t="shared" si="2"/>
        <v>0</v>
      </c>
      <c r="S95" s="136">
        <v>0</v>
      </c>
      <c r="T95" s="137">
        <f t="shared" si="3"/>
        <v>0</v>
      </c>
      <c r="AR95" s="138" t="s">
        <v>319</v>
      </c>
      <c r="AT95" s="138" t="s">
        <v>138</v>
      </c>
      <c r="AU95" s="138" t="s">
        <v>80</v>
      </c>
      <c r="AY95" s="17" t="s">
        <v>135</v>
      </c>
      <c r="BE95" s="139">
        <f t="shared" si="4"/>
        <v>0</v>
      </c>
      <c r="BF95" s="139">
        <f t="shared" si="5"/>
        <v>0</v>
      </c>
      <c r="BG95" s="139">
        <f t="shared" si="6"/>
        <v>0</v>
      </c>
      <c r="BH95" s="139">
        <f t="shared" si="7"/>
        <v>0</v>
      </c>
      <c r="BI95" s="139">
        <f t="shared" si="8"/>
        <v>0</v>
      </c>
      <c r="BJ95" s="17" t="s">
        <v>80</v>
      </c>
      <c r="BK95" s="139">
        <f t="shared" si="9"/>
        <v>0</v>
      </c>
      <c r="BL95" s="17" t="s">
        <v>319</v>
      </c>
      <c r="BM95" s="138" t="s">
        <v>225</v>
      </c>
    </row>
    <row r="96" spans="2:65" s="1" customFormat="1" ht="16.5" customHeight="1">
      <c r="B96" s="32"/>
      <c r="C96" s="127" t="s">
        <v>226</v>
      </c>
      <c r="D96" s="127" t="s">
        <v>138</v>
      </c>
      <c r="E96" s="128" t="s">
        <v>1231</v>
      </c>
      <c r="F96" s="129" t="s">
        <v>1232</v>
      </c>
      <c r="G96" s="130" t="s">
        <v>272</v>
      </c>
      <c r="H96" s="131">
        <v>635</v>
      </c>
      <c r="I96" s="132"/>
      <c r="J96" s="133">
        <f t="shared" si="0"/>
        <v>0</v>
      </c>
      <c r="K96" s="129" t="s">
        <v>19</v>
      </c>
      <c r="L96" s="32"/>
      <c r="M96" s="134" t="s">
        <v>19</v>
      </c>
      <c r="N96" s="135" t="s">
        <v>43</v>
      </c>
      <c r="P96" s="136">
        <f t="shared" si="1"/>
        <v>0</v>
      </c>
      <c r="Q96" s="136">
        <v>0</v>
      </c>
      <c r="R96" s="136">
        <f t="shared" si="2"/>
        <v>0</v>
      </c>
      <c r="S96" s="136">
        <v>0</v>
      </c>
      <c r="T96" s="137">
        <f t="shared" si="3"/>
        <v>0</v>
      </c>
      <c r="AR96" s="138" t="s">
        <v>319</v>
      </c>
      <c r="AT96" s="138" t="s">
        <v>138</v>
      </c>
      <c r="AU96" s="138" t="s">
        <v>80</v>
      </c>
      <c r="AY96" s="17" t="s">
        <v>135</v>
      </c>
      <c r="BE96" s="139">
        <f t="shared" si="4"/>
        <v>0</v>
      </c>
      <c r="BF96" s="139">
        <f t="shared" si="5"/>
        <v>0</v>
      </c>
      <c r="BG96" s="139">
        <f t="shared" si="6"/>
        <v>0</v>
      </c>
      <c r="BH96" s="139">
        <f t="shared" si="7"/>
        <v>0</v>
      </c>
      <c r="BI96" s="139">
        <f t="shared" si="8"/>
        <v>0</v>
      </c>
      <c r="BJ96" s="17" t="s">
        <v>80</v>
      </c>
      <c r="BK96" s="139">
        <f t="shared" si="9"/>
        <v>0</v>
      </c>
      <c r="BL96" s="17" t="s">
        <v>319</v>
      </c>
      <c r="BM96" s="138" t="s">
        <v>228</v>
      </c>
    </row>
    <row r="97" spans="2:65" s="1" customFormat="1" ht="16.5" customHeight="1">
      <c r="B97" s="32"/>
      <c r="C97" s="127" t="s">
        <v>193</v>
      </c>
      <c r="D97" s="127" t="s">
        <v>138</v>
      </c>
      <c r="E97" s="128" t="s">
        <v>1233</v>
      </c>
      <c r="F97" s="129" t="s">
        <v>1234</v>
      </c>
      <c r="G97" s="130" t="s">
        <v>272</v>
      </c>
      <c r="H97" s="131">
        <v>95</v>
      </c>
      <c r="I97" s="132"/>
      <c r="J97" s="133">
        <f t="shared" si="0"/>
        <v>0</v>
      </c>
      <c r="K97" s="129" t="s">
        <v>19</v>
      </c>
      <c r="L97" s="32"/>
      <c r="M97" s="134" t="s">
        <v>19</v>
      </c>
      <c r="N97" s="135" t="s">
        <v>43</v>
      </c>
      <c r="P97" s="136">
        <f t="shared" si="1"/>
        <v>0</v>
      </c>
      <c r="Q97" s="136">
        <v>0</v>
      </c>
      <c r="R97" s="136">
        <f t="shared" si="2"/>
        <v>0</v>
      </c>
      <c r="S97" s="136">
        <v>0</v>
      </c>
      <c r="T97" s="137">
        <f t="shared" si="3"/>
        <v>0</v>
      </c>
      <c r="AR97" s="138" t="s">
        <v>319</v>
      </c>
      <c r="AT97" s="138" t="s">
        <v>138</v>
      </c>
      <c r="AU97" s="138" t="s">
        <v>80</v>
      </c>
      <c r="AY97" s="17" t="s">
        <v>135</v>
      </c>
      <c r="BE97" s="139">
        <f t="shared" si="4"/>
        <v>0</v>
      </c>
      <c r="BF97" s="139">
        <f t="shared" si="5"/>
        <v>0</v>
      </c>
      <c r="BG97" s="139">
        <f t="shared" si="6"/>
        <v>0</v>
      </c>
      <c r="BH97" s="139">
        <f t="shared" si="7"/>
        <v>0</v>
      </c>
      <c r="BI97" s="139">
        <f t="shared" si="8"/>
        <v>0</v>
      </c>
      <c r="BJ97" s="17" t="s">
        <v>80</v>
      </c>
      <c r="BK97" s="139">
        <f t="shared" si="9"/>
        <v>0</v>
      </c>
      <c r="BL97" s="17" t="s">
        <v>319</v>
      </c>
      <c r="BM97" s="138" t="s">
        <v>230</v>
      </c>
    </row>
    <row r="98" spans="2:65" s="1" customFormat="1" ht="16.5" customHeight="1">
      <c r="B98" s="32"/>
      <c r="C98" s="127" t="s">
        <v>231</v>
      </c>
      <c r="D98" s="127" t="s">
        <v>138</v>
      </c>
      <c r="E98" s="128" t="s">
        <v>1235</v>
      </c>
      <c r="F98" s="129" t="s">
        <v>1236</v>
      </c>
      <c r="G98" s="130" t="s">
        <v>1237</v>
      </c>
      <c r="H98" s="131">
        <v>3</v>
      </c>
      <c r="I98" s="132"/>
      <c r="J98" s="133">
        <f t="shared" si="0"/>
        <v>0</v>
      </c>
      <c r="K98" s="129" t="s">
        <v>19</v>
      </c>
      <c r="L98" s="32"/>
      <c r="M98" s="134" t="s">
        <v>19</v>
      </c>
      <c r="N98" s="135" t="s">
        <v>43</v>
      </c>
      <c r="P98" s="136">
        <f t="shared" si="1"/>
        <v>0</v>
      </c>
      <c r="Q98" s="136">
        <v>0</v>
      </c>
      <c r="R98" s="136">
        <f t="shared" si="2"/>
        <v>0</v>
      </c>
      <c r="S98" s="136">
        <v>0</v>
      </c>
      <c r="T98" s="137">
        <f t="shared" si="3"/>
        <v>0</v>
      </c>
      <c r="AR98" s="138" t="s">
        <v>319</v>
      </c>
      <c r="AT98" s="138" t="s">
        <v>138</v>
      </c>
      <c r="AU98" s="138" t="s">
        <v>80</v>
      </c>
      <c r="AY98" s="17" t="s">
        <v>135</v>
      </c>
      <c r="BE98" s="139">
        <f t="shared" si="4"/>
        <v>0</v>
      </c>
      <c r="BF98" s="139">
        <f t="shared" si="5"/>
        <v>0</v>
      </c>
      <c r="BG98" s="139">
        <f t="shared" si="6"/>
        <v>0</v>
      </c>
      <c r="BH98" s="139">
        <f t="shared" si="7"/>
        <v>0</v>
      </c>
      <c r="BI98" s="139">
        <f t="shared" si="8"/>
        <v>0</v>
      </c>
      <c r="BJ98" s="17" t="s">
        <v>80</v>
      </c>
      <c r="BK98" s="139">
        <f t="shared" si="9"/>
        <v>0</v>
      </c>
      <c r="BL98" s="17" t="s">
        <v>319</v>
      </c>
      <c r="BM98" s="138" t="s">
        <v>234</v>
      </c>
    </row>
    <row r="99" spans="2:65" s="1" customFormat="1" ht="16.5" customHeight="1">
      <c r="B99" s="32"/>
      <c r="C99" s="127" t="s">
        <v>197</v>
      </c>
      <c r="D99" s="127" t="s">
        <v>138</v>
      </c>
      <c r="E99" s="128" t="s">
        <v>1238</v>
      </c>
      <c r="F99" s="129" t="s">
        <v>1239</v>
      </c>
      <c r="G99" s="130" t="s">
        <v>1237</v>
      </c>
      <c r="H99" s="131">
        <v>13</v>
      </c>
      <c r="I99" s="132"/>
      <c r="J99" s="133">
        <f t="shared" si="0"/>
        <v>0</v>
      </c>
      <c r="K99" s="129" t="s">
        <v>19</v>
      </c>
      <c r="L99" s="32"/>
      <c r="M99" s="134" t="s">
        <v>19</v>
      </c>
      <c r="N99" s="135" t="s">
        <v>43</v>
      </c>
      <c r="P99" s="136">
        <f t="shared" si="1"/>
        <v>0</v>
      </c>
      <c r="Q99" s="136">
        <v>0</v>
      </c>
      <c r="R99" s="136">
        <f t="shared" si="2"/>
        <v>0</v>
      </c>
      <c r="S99" s="136">
        <v>0</v>
      </c>
      <c r="T99" s="137">
        <f t="shared" si="3"/>
        <v>0</v>
      </c>
      <c r="AR99" s="138" t="s">
        <v>319</v>
      </c>
      <c r="AT99" s="138" t="s">
        <v>138</v>
      </c>
      <c r="AU99" s="138" t="s">
        <v>80</v>
      </c>
      <c r="AY99" s="17" t="s">
        <v>135</v>
      </c>
      <c r="BE99" s="139">
        <f t="shared" si="4"/>
        <v>0</v>
      </c>
      <c r="BF99" s="139">
        <f t="shared" si="5"/>
        <v>0</v>
      </c>
      <c r="BG99" s="139">
        <f t="shared" si="6"/>
        <v>0</v>
      </c>
      <c r="BH99" s="139">
        <f t="shared" si="7"/>
        <v>0</v>
      </c>
      <c r="BI99" s="139">
        <f t="shared" si="8"/>
        <v>0</v>
      </c>
      <c r="BJ99" s="17" t="s">
        <v>80</v>
      </c>
      <c r="BK99" s="139">
        <f t="shared" si="9"/>
        <v>0</v>
      </c>
      <c r="BL99" s="17" t="s">
        <v>319</v>
      </c>
      <c r="BM99" s="138" t="s">
        <v>240</v>
      </c>
    </row>
    <row r="100" spans="2:65" s="1" customFormat="1" ht="16.5" customHeight="1">
      <c r="B100" s="32"/>
      <c r="C100" s="127" t="s">
        <v>241</v>
      </c>
      <c r="D100" s="127" t="s">
        <v>138</v>
      </c>
      <c r="E100" s="128" t="s">
        <v>1240</v>
      </c>
      <c r="F100" s="129" t="s">
        <v>1241</v>
      </c>
      <c r="G100" s="130" t="s">
        <v>1237</v>
      </c>
      <c r="H100" s="131">
        <v>10</v>
      </c>
      <c r="I100" s="132"/>
      <c r="J100" s="133">
        <f t="shared" si="0"/>
        <v>0</v>
      </c>
      <c r="K100" s="129" t="s">
        <v>19</v>
      </c>
      <c r="L100" s="32"/>
      <c r="M100" s="134" t="s">
        <v>19</v>
      </c>
      <c r="N100" s="135" t="s">
        <v>43</v>
      </c>
      <c r="P100" s="136">
        <f t="shared" si="1"/>
        <v>0</v>
      </c>
      <c r="Q100" s="136">
        <v>0</v>
      </c>
      <c r="R100" s="136">
        <f t="shared" si="2"/>
        <v>0</v>
      </c>
      <c r="S100" s="136">
        <v>0</v>
      </c>
      <c r="T100" s="137">
        <f t="shared" si="3"/>
        <v>0</v>
      </c>
      <c r="AR100" s="138" t="s">
        <v>319</v>
      </c>
      <c r="AT100" s="138" t="s">
        <v>138</v>
      </c>
      <c r="AU100" s="138" t="s">
        <v>80</v>
      </c>
      <c r="AY100" s="17" t="s">
        <v>135</v>
      </c>
      <c r="BE100" s="139">
        <f t="shared" si="4"/>
        <v>0</v>
      </c>
      <c r="BF100" s="139">
        <f t="shared" si="5"/>
        <v>0</v>
      </c>
      <c r="BG100" s="139">
        <f t="shared" si="6"/>
        <v>0</v>
      </c>
      <c r="BH100" s="139">
        <f t="shared" si="7"/>
        <v>0</v>
      </c>
      <c r="BI100" s="139">
        <f t="shared" si="8"/>
        <v>0</v>
      </c>
      <c r="BJ100" s="17" t="s">
        <v>80</v>
      </c>
      <c r="BK100" s="139">
        <f t="shared" si="9"/>
        <v>0</v>
      </c>
      <c r="BL100" s="17" t="s">
        <v>319</v>
      </c>
      <c r="BM100" s="138" t="s">
        <v>243</v>
      </c>
    </row>
    <row r="101" spans="2:65" s="1" customFormat="1" ht="16.5" customHeight="1">
      <c r="B101" s="32"/>
      <c r="C101" s="127" t="s">
        <v>202</v>
      </c>
      <c r="D101" s="127" t="s">
        <v>138</v>
      </c>
      <c r="E101" s="128" t="s">
        <v>1242</v>
      </c>
      <c r="F101" s="129" t="s">
        <v>1243</v>
      </c>
      <c r="G101" s="130" t="s">
        <v>1237</v>
      </c>
      <c r="H101" s="131">
        <v>125</v>
      </c>
      <c r="I101" s="132"/>
      <c r="J101" s="133">
        <f t="shared" si="0"/>
        <v>0</v>
      </c>
      <c r="K101" s="129" t="s">
        <v>19</v>
      </c>
      <c r="L101" s="32"/>
      <c r="M101" s="134" t="s">
        <v>19</v>
      </c>
      <c r="N101" s="135" t="s">
        <v>43</v>
      </c>
      <c r="P101" s="136">
        <f t="shared" si="1"/>
        <v>0</v>
      </c>
      <c r="Q101" s="136">
        <v>0</v>
      </c>
      <c r="R101" s="136">
        <f t="shared" si="2"/>
        <v>0</v>
      </c>
      <c r="S101" s="136">
        <v>0</v>
      </c>
      <c r="T101" s="137">
        <f t="shared" si="3"/>
        <v>0</v>
      </c>
      <c r="AR101" s="138" t="s">
        <v>319</v>
      </c>
      <c r="AT101" s="138" t="s">
        <v>138</v>
      </c>
      <c r="AU101" s="138" t="s">
        <v>80</v>
      </c>
      <c r="AY101" s="17" t="s">
        <v>135</v>
      </c>
      <c r="BE101" s="139">
        <f t="shared" si="4"/>
        <v>0</v>
      </c>
      <c r="BF101" s="139">
        <f t="shared" si="5"/>
        <v>0</v>
      </c>
      <c r="BG101" s="139">
        <f t="shared" si="6"/>
        <v>0</v>
      </c>
      <c r="BH101" s="139">
        <f t="shared" si="7"/>
        <v>0</v>
      </c>
      <c r="BI101" s="139">
        <f t="shared" si="8"/>
        <v>0</v>
      </c>
      <c r="BJ101" s="17" t="s">
        <v>80</v>
      </c>
      <c r="BK101" s="139">
        <f t="shared" si="9"/>
        <v>0</v>
      </c>
      <c r="BL101" s="17" t="s">
        <v>319</v>
      </c>
      <c r="BM101" s="138" t="s">
        <v>247</v>
      </c>
    </row>
    <row r="102" spans="2:65" s="1" customFormat="1" ht="16.5" customHeight="1">
      <c r="B102" s="32"/>
      <c r="C102" s="127" t="s">
        <v>7</v>
      </c>
      <c r="D102" s="127" t="s">
        <v>138</v>
      </c>
      <c r="E102" s="128" t="s">
        <v>1244</v>
      </c>
      <c r="F102" s="129" t="s">
        <v>1245</v>
      </c>
      <c r="G102" s="130" t="s">
        <v>272</v>
      </c>
      <c r="H102" s="131">
        <v>215</v>
      </c>
      <c r="I102" s="132"/>
      <c r="J102" s="133">
        <f t="shared" si="0"/>
        <v>0</v>
      </c>
      <c r="K102" s="129" t="s">
        <v>19</v>
      </c>
      <c r="L102" s="32"/>
      <c r="M102" s="134" t="s">
        <v>19</v>
      </c>
      <c r="N102" s="135" t="s">
        <v>43</v>
      </c>
      <c r="P102" s="136">
        <f t="shared" si="1"/>
        <v>0</v>
      </c>
      <c r="Q102" s="136">
        <v>0</v>
      </c>
      <c r="R102" s="136">
        <f t="shared" si="2"/>
        <v>0</v>
      </c>
      <c r="S102" s="136">
        <v>0</v>
      </c>
      <c r="T102" s="137">
        <f t="shared" si="3"/>
        <v>0</v>
      </c>
      <c r="AR102" s="138" t="s">
        <v>319</v>
      </c>
      <c r="AT102" s="138" t="s">
        <v>138</v>
      </c>
      <c r="AU102" s="138" t="s">
        <v>80</v>
      </c>
      <c r="AY102" s="17" t="s">
        <v>135</v>
      </c>
      <c r="BE102" s="139">
        <f t="shared" si="4"/>
        <v>0</v>
      </c>
      <c r="BF102" s="139">
        <f t="shared" si="5"/>
        <v>0</v>
      </c>
      <c r="BG102" s="139">
        <f t="shared" si="6"/>
        <v>0</v>
      </c>
      <c r="BH102" s="139">
        <f t="shared" si="7"/>
        <v>0</v>
      </c>
      <c r="BI102" s="139">
        <f t="shared" si="8"/>
        <v>0</v>
      </c>
      <c r="BJ102" s="17" t="s">
        <v>80</v>
      </c>
      <c r="BK102" s="139">
        <f t="shared" si="9"/>
        <v>0</v>
      </c>
      <c r="BL102" s="17" t="s">
        <v>319</v>
      </c>
      <c r="BM102" s="138" t="s">
        <v>251</v>
      </c>
    </row>
    <row r="103" spans="2:65" s="1" customFormat="1" ht="16.5" customHeight="1">
      <c r="B103" s="32"/>
      <c r="C103" s="127" t="s">
        <v>207</v>
      </c>
      <c r="D103" s="127" t="s">
        <v>138</v>
      </c>
      <c r="E103" s="128" t="s">
        <v>1246</v>
      </c>
      <c r="F103" s="129" t="s">
        <v>1247</v>
      </c>
      <c r="G103" s="130" t="s">
        <v>272</v>
      </c>
      <c r="H103" s="131">
        <v>150</v>
      </c>
      <c r="I103" s="132"/>
      <c r="J103" s="133">
        <f t="shared" si="0"/>
        <v>0</v>
      </c>
      <c r="K103" s="129" t="s">
        <v>19</v>
      </c>
      <c r="L103" s="32"/>
      <c r="M103" s="134" t="s">
        <v>19</v>
      </c>
      <c r="N103" s="135" t="s">
        <v>43</v>
      </c>
      <c r="P103" s="136">
        <f t="shared" si="1"/>
        <v>0</v>
      </c>
      <c r="Q103" s="136">
        <v>0</v>
      </c>
      <c r="R103" s="136">
        <f t="shared" si="2"/>
        <v>0</v>
      </c>
      <c r="S103" s="136">
        <v>0</v>
      </c>
      <c r="T103" s="137">
        <f t="shared" si="3"/>
        <v>0</v>
      </c>
      <c r="AR103" s="138" t="s">
        <v>319</v>
      </c>
      <c r="AT103" s="138" t="s">
        <v>138</v>
      </c>
      <c r="AU103" s="138" t="s">
        <v>80</v>
      </c>
      <c r="AY103" s="17" t="s">
        <v>135</v>
      </c>
      <c r="BE103" s="139">
        <f t="shared" si="4"/>
        <v>0</v>
      </c>
      <c r="BF103" s="139">
        <f t="shared" si="5"/>
        <v>0</v>
      </c>
      <c r="BG103" s="139">
        <f t="shared" si="6"/>
        <v>0</v>
      </c>
      <c r="BH103" s="139">
        <f t="shared" si="7"/>
        <v>0</v>
      </c>
      <c r="BI103" s="139">
        <f t="shared" si="8"/>
        <v>0</v>
      </c>
      <c r="BJ103" s="17" t="s">
        <v>80</v>
      </c>
      <c r="BK103" s="139">
        <f t="shared" si="9"/>
        <v>0</v>
      </c>
      <c r="BL103" s="17" t="s">
        <v>319</v>
      </c>
      <c r="BM103" s="138" t="s">
        <v>262</v>
      </c>
    </row>
    <row r="104" spans="2:65" s="1" customFormat="1" ht="16.5" customHeight="1">
      <c r="B104" s="32"/>
      <c r="C104" s="127" t="s">
        <v>266</v>
      </c>
      <c r="D104" s="127" t="s">
        <v>138</v>
      </c>
      <c r="E104" s="128" t="s">
        <v>1248</v>
      </c>
      <c r="F104" s="129" t="s">
        <v>1249</v>
      </c>
      <c r="G104" s="130" t="s">
        <v>272</v>
      </c>
      <c r="H104" s="131">
        <v>135</v>
      </c>
      <c r="I104" s="132"/>
      <c r="J104" s="133">
        <f t="shared" si="0"/>
        <v>0</v>
      </c>
      <c r="K104" s="129" t="s">
        <v>19</v>
      </c>
      <c r="L104" s="32"/>
      <c r="M104" s="134" t="s">
        <v>19</v>
      </c>
      <c r="N104" s="135" t="s">
        <v>43</v>
      </c>
      <c r="P104" s="136">
        <f t="shared" si="1"/>
        <v>0</v>
      </c>
      <c r="Q104" s="136">
        <v>0</v>
      </c>
      <c r="R104" s="136">
        <f t="shared" si="2"/>
        <v>0</v>
      </c>
      <c r="S104" s="136">
        <v>0</v>
      </c>
      <c r="T104" s="137">
        <f t="shared" si="3"/>
        <v>0</v>
      </c>
      <c r="AR104" s="138" t="s">
        <v>319</v>
      </c>
      <c r="AT104" s="138" t="s">
        <v>138</v>
      </c>
      <c r="AU104" s="138" t="s">
        <v>80</v>
      </c>
      <c r="AY104" s="17" t="s">
        <v>135</v>
      </c>
      <c r="BE104" s="139">
        <f t="shared" si="4"/>
        <v>0</v>
      </c>
      <c r="BF104" s="139">
        <f t="shared" si="5"/>
        <v>0</v>
      </c>
      <c r="BG104" s="139">
        <f t="shared" si="6"/>
        <v>0</v>
      </c>
      <c r="BH104" s="139">
        <f t="shared" si="7"/>
        <v>0</v>
      </c>
      <c r="BI104" s="139">
        <f t="shared" si="8"/>
        <v>0</v>
      </c>
      <c r="BJ104" s="17" t="s">
        <v>80</v>
      </c>
      <c r="BK104" s="139">
        <f t="shared" si="9"/>
        <v>0</v>
      </c>
      <c r="BL104" s="17" t="s">
        <v>319</v>
      </c>
      <c r="BM104" s="138" t="s">
        <v>269</v>
      </c>
    </row>
    <row r="105" spans="2:65" s="1" customFormat="1" ht="16.5" customHeight="1">
      <c r="B105" s="32"/>
      <c r="C105" s="127" t="s">
        <v>213</v>
      </c>
      <c r="D105" s="127" t="s">
        <v>138</v>
      </c>
      <c r="E105" s="128" t="s">
        <v>1250</v>
      </c>
      <c r="F105" s="129" t="s">
        <v>1251</v>
      </c>
      <c r="G105" s="130" t="s">
        <v>272</v>
      </c>
      <c r="H105" s="131">
        <v>310</v>
      </c>
      <c r="I105" s="132"/>
      <c r="J105" s="133">
        <f t="shared" si="0"/>
        <v>0</v>
      </c>
      <c r="K105" s="129" t="s">
        <v>19</v>
      </c>
      <c r="L105" s="32"/>
      <c r="M105" s="134" t="s">
        <v>19</v>
      </c>
      <c r="N105" s="135" t="s">
        <v>43</v>
      </c>
      <c r="P105" s="136">
        <f t="shared" si="1"/>
        <v>0</v>
      </c>
      <c r="Q105" s="136">
        <v>0</v>
      </c>
      <c r="R105" s="136">
        <f t="shared" si="2"/>
        <v>0</v>
      </c>
      <c r="S105" s="136">
        <v>0</v>
      </c>
      <c r="T105" s="137">
        <f t="shared" si="3"/>
        <v>0</v>
      </c>
      <c r="AR105" s="138" t="s">
        <v>319</v>
      </c>
      <c r="AT105" s="138" t="s">
        <v>138</v>
      </c>
      <c r="AU105" s="138" t="s">
        <v>80</v>
      </c>
      <c r="AY105" s="17" t="s">
        <v>135</v>
      </c>
      <c r="BE105" s="139">
        <f t="shared" si="4"/>
        <v>0</v>
      </c>
      <c r="BF105" s="139">
        <f t="shared" si="5"/>
        <v>0</v>
      </c>
      <c r="BG105" s="139">
        <f t="shared" si="6"/>
        <v>0</v>
      </c>
      <c r="BH105" s="139">
        <f t="shared" si="7"/>
        <v>0</v>
      </c>
      <c r="BI105" s="139">
        <f t="shared" si="8"/>
        <v>0</v>
      </c>
      <c r="BJ105" s="17" t="s">
        <v>80</v>
      </c>
      <c r="BK105" s="139">
        <f t="shared" si="9"/>
        <v>0</v>
      </c>
      <c r="BL105" s="17" t="s">
        <v>319</v>
      </c>
      <c r="BM105" s="138" t="s">
        <v>275</v>
      </c>
    </row>
    <row r="106" spans="2:65" s="1" customFormat="1" ht="16.5" customHeight="1">
      <c r="B106" s="32"/>
      <c r="C106" s="127" t="s">
        <v>276</v>
      </c>
      <c r="D106" s="127" t="s">
        <v>138</v>
      </c>
      <c r="E106" s="128" t="s">
        <v>1252</v>
      </c>
      <c r="F106" s="129" t="s">
        <v>1253</v>
      </c>
      <c r="G106" s="130" t="s">
        <v>272</v>
      </c>
      <c r="H106" s="131">
        <v>75</v>
      </c>
      <c r="I106" s="132"/>
      <c r="J106" s="133">
        <f t="shared" si="0"/>
        <v>0</v>
      </c>
      <c r="K106" s="129" t="s">
        <v>19</v>
      </c>
      <c r="L106" s="32"/>
      <c r="M106" s="134" t="s">
        <v>19</v>
      </c>
      <c r="N106" s="135" t="s">
        <v>43</v>
      </c>
      <c r="P106" s="136">
        <f t="shared" si="1"/>
        <v>0</v>
      </c>
      <c r="Q106" s="136">
        <v>0</v>
      </c>
      <c r="R106" s="136">
        <f t="shared" si="2"/>
        <v>0</v>
      </c>
      <c r="S106" s="136">
        <v>0</v>
      </c>
      <c r="T106" s="137">
        <f t="shared" si="3"/>
        <v>0</v>
      </c>
      <c r="AR106" s="138" t="s">
        <v>319</v>
      </c>
      <c r="AT106" s="138" t="s">
        <v>138</v>
      </c>
      <c r="AU106" s="138" t="s">
        <v>80</v>
      </c>
      <c r="AY106" s="17" t="s">
        <v>135</v>
      </c>
      <c r="BE106" s="139">
        <f t="shared" si="4"/>
        <v>0</v>
      </c>
      <c r="BF106" s="139">
        <f t="shared" si="5"/>
        <v>0</v>
      </c>
      <c r="BG106" s="139">
        <f t="shared" si="6"/>
        <v>0</v>
      </c>
      <c r="BH106" s="139">
        <f t="shared" si="7"/>
        <v>0</v>
      </c>
      <c r="BI106" s="139">
        <f t="shared" si="8"/>
        <v>0</v>
      </c>
      <c r="BJ106" s="17" t="s">
        <v>80</v>
      </c>
      <c r="BK106" s="139">
        <f t="shared" si="9"/>
        <v>0</v>
      </c>
      <c r="BL106" s="17" t="s">
        <v>319</v>
      </c>
      <c r="BM106" s="138" t="s">
        <v>278</v>
      </c>
    </row>
    <row r="107" spans="2:65" s="1" customFormat="1" ht="16.5" customHeight="1">
      <c r="B107" s="32"/>
      <c r="C107" s="127" t="s">
        <v>223</v>
      </c>
      <c r="D107" s="127" t="s">
        <v>138</v>
      </c>
      <c r="E107" s="128" t="s">
        <v>1254</v>
      </c>
      <c r="F107" s="129" t="s">
        <v>1255</v>
      </c>
      <c r="G107" s="130" t="s">
        <v>272</v>
      </c>
      <c r="H107" s="131">
        <v>90</v>
      </c>
      <c r="I107" s="132"/>
      <c r="J107" s="133">
        <f t="shared" si="0"/>
        <v>0</v>
      </c>
      <c r="K107" s="129" t="s">
        <v>19</v>
      </c>
      <c r="L107" s="32"/>
      <c r="M107" s="134" t="s">
        <v>19</v>
      </c>
      <c r="N107" s="135" t="s">
        <v>43</v>
      </c>
      <c r="P107" s="136">
        <f t="shared" si="1"/>
        <v>0</v>
      </c>
      <c r="Q107" s="136">
        <v>0</v>
      </c>
      <c r="R107" s="136">
        <f t="shared" si="2"/>
        <v>0</v>
      </c>
      <c r="S107" s="136">
        <v>0</v>
      </c>
      <c r="T107" s="137">
        <f t="shared" si="3"/>
        <v>0</v>
      </c>
      <c r="AR107" s="138" t="s">
        <v>319</v>
      </c>
      <c r="AT107" s="138" t="s">
        <v>138</v>
      </c>
      <c r="AU107" s="138" t="s">
        <v>80</v>
      </c>
      <c r="AY107" s="17" t="s">
        <v>135</v>
      </c>
      <c r="BE107" s="139">
        <f t="shared" si="4"/>
        <v>0</v>
      </c>
      <c r="BF107" s="139">
        <f t="shared" si="5"/>
        <v>0</v>
      </c>
      <c r="BG107" s="139">
        <f t="shared" si="6"/>
        <v>0</v>
      </c>
      <c r="BH107" s="139">
        <f t="shared" si="7"/>
        <v>0</v>
      </c>
      <c r="BI107" s="139">
        <f t="shared" si="8"/>
        <v>0</v>
      </c>
      <c r="BJ107" s="17" t="s">
        <v>80</v>
      </c>
      <c r="BK107" s="139">
        <f t="shared" si="9"/>
        <v>0</v>
      </c>
      <c r="BL107" s="17" t="s">
        <v>319</v>
      </c>
      <c r="BM107" s="138" t="s">
        <v>281</v>
      </c>
    </row>
    <row r="108" spans="2:65" s="1" customFormat="1" ht="16.5" customHeight="1">
      <c r="B108" s="32"/>
      <c r="C108" s="127" t="s">
        <v>285</v>
      </c>
      <c r="D108" s="127" t="s">
        <v>138</v>
      </c>
      <c r="E108" s="128" t="s">
        <v>1256</v>
      </c>
      <c r="F108" s="129" t="s">
        <v>1257</v>
      </c>
      <c r="G108" s="130" t="s">
        <v>1237</v>
      </c>
      <c r="H108" s="131">
        <v>1</v>
      </c>
      <c r="I108" s="132"/>
      <c r="J108" s="133">
        <f t="shared" si="0"/>
        <v>0</v>
      </c>
      <c r="K108" s="129" t="s">
        <v>19</v>
      </c>
      <c r="L108" s="32"/>
      <c r="M108" s="134" t="s">
        <v>19</v>
      </c>
      <c r="N108" s="135" t="s">
        <v>43</v>
      </c>
      <c r="P108" s="136">
        <f t="shared" si="1"/>
        <v>0</v>
      </c>
      <c r="Q108" s="136">
        <v>0</v>
      </c>
      <c r="R108" s="136">
        <f t="shared" si="2"/>
        <v>0</v>
      </c>
      <c r="S108" s="136">
        <v>0</v>
      </c>
      <c r="T108" s="137">
        <f t="shared" si="3"/>
        <v>0</v>
      </c>
      <c r="AR108" s="138" t="s">
        <v>319</v>
      </c>
      <c r="AT108" s="138" t="s">
        <v>138</v>
      </c>
      <c r="AU108" s="138" t="s">
        <v>80</v>
      </c>
      <c r="AY108" s="17" t="s">
        <v>135</v>
      </c>
      <c r="BE108" s="139">
        <f t="shared" si="4"/>
        <v>0</v>
      </c>
      <c r="BF108" s="139">
        <f t="shared" si="5"/>
        <v>0</v>
      </c>
      <c r="BG108" s="139">
        <f t="shared" si="6"/>
        <v>0</v>
      </c>
      <c r="BH108" s="139">
        <f t="shared" si="7"/>
        <v>0</v>
      </c>
      <c r="BI108" s="139">
        <f t="shared" si="8"/>
        <v>0</v>
      </c>
      <c r="BJ108" s="17" t="s">
        <v>80</v>
      </c>
      <c r="BK108" s="139">
        <f t="shared" si="9"/>
        <v>0</v>
      </c>
      <c r="BL108" s="17" t="s">
        <v>319</v>
      </c>
      <c r="BM108" s="138" t="s">
        <v>288</v>
      </c>
    </row>
    <row r="109" spans="2:65" s="1" customFormat="1" ht="16.5" customHeight="1">
      <c r="B109" s="32"/>
      <c r="C109" s="127" t="s">
        <v>225</v>
      </c>
      <c r="D109" s="127" t="s">
        <v>138</v>
      </c>
      <c r="E109" s="128" t="s">
        <v>1258</v>
      </c>
      <c r="F109" s="129" t="s">
        <v>1259</v>
      </c>
      <c r="G109" s="130" t="s">
        <v>1260</v>
      </c>
      <c r="H109" s="131">
        <v>1</v>
      </c>
      <c r="I109" s="132"/>
      <c r="J109" s="133">
        <f t="shared" si="0"/>
        <v>0</v>
      </c>
      <c r="K109" s="129" t="s">
        <v>19</v>
      </c>
      <c r="L109" s="32"/>
      <c r="M109" s="134" t="s">
        <v>19</v>
      </c>
      <c r="N109" s="135" t="s">
        <v>43</v>
      </c>
      <c r="P109" s="136">
        <f t="shared" si="1"/>
        <v>0</v>
      </c>
      <c r="Q109" s="136">
        <v>0</v>
      </c>
      <c r="R109" s="136">
        <f t="shared" si="2"/>
        <v>0</v>
      </c>
      <c r="S109" s="136">
        <v>0</v>
      </c>
      <c r="T109" s="137">
        <f t="shared" si="3"/>
        <v>0</v>
      </c>
      <c r="AR109" s="138" t="s">
        <v>319</v>
      </c>
      <c r="AT109" s="138" t="s">
        <v>138</v>
      </c>
      <c r="AU109" s="138" t="s">
        <v>80</v>
      </c>
      <c r="AY109" s="17" t="s">
        <v>135</v>
      </c>
      <c r="BE109" s="139">
        <f t="shared" si="4"/>
        <v>0</v>
      </c>
      <c r="BF109" s="139">
        <f t="shared" si="5"/>
        <v>0</v>
      </c>
      <c r="BG109" s="139">
        <f t="shared" si="6"/>
        <v>0</v>
      </c>
      <c r="BH109" s="139">
        <f t="shared" si="7"/>
        <v>0</v>
      </c>
      <c r="BI109" s="139">
        <f t="shared" si="8"/>
        <v>0</v>
      </c>
      <c r="BJ109" s="17" t="s">
        <v>80</v>
      </c>
      <c r="BK109" s="139">
        <f t="shared" si="9"/>
        <v>0</v>
      </c>
      <c r="BL109" s="17" t="s">
        <v>319</v>
      </c>
      <c r="BM109" s="138" t="s">
        <v>298</v>
      </c>
    </row>
    <row r="110" spans="2:65" s="1" customFormat="1" ht="16.5" customHeight="1">
      <c r="B110" s="32"/>
      <c r="C110" s="127" t="s">
        <v>303</v>
      </c>
      <c r="D110" s="127" t="s">
        <v>138</v>
      </c>
      <c r="E110" s="128" t="s">
        <v>1261</v>
      </c>
      <c r="F110" s="129" t="s">
        <v>1262</v>
      </c>
      <c r="G110" s="130" t="s">
        <v>1263</v>
      </c>
      <c r="H110" s="131">
        <v>3</v>
      </c>
      <c r="I110" s="132"/>
      <c r="J110" s="133">
        <f t="shared" si="0"/>
        <v>0</v>
      </c>
      <c r="K110" s="129" t="s">
        <v>19</v>
      </c>
      <c r="L110" s="32"/>
      <c r="M110" s="134" t="s">
        <v>19</v>
      </c>
      <c r="N110" s="135" t="s">
        <v>43</v>
      </c>
      <c r="P110" s="136">
        <f t="shared" si="1"/>
        <v>0</v>
      </c>
      <c r="Q110" s="136">
        <v>0</v>
      </c>
      <c r="R110" s="136">
        <f t="shared" si="2"/>
        <v>0</v>
      </c>
      <c r="S110" s="136">
        <v>0</v>
      </c>
      <c r="T110" s="137">
        <f t="shared" si="3"/>
        <v>0</v>
      </c>
      <c r="AR110" s="138" t="s">
        <v>319</v>
      </c>
      <c r="AT110" s="138" t="s">
        <v>138</v>
      </c>
      <c r="AU110" s="138" t="s">
        <v>80</v>
      </c>
      <c r="AY110" s="17" t="s">
        <v>135</v>
      </c>
      <c r="BE110" s="139">
        <f t="shared" si="4"/>
        <v>0</v>
      </c>
      <c r="BF110" s="139">
        <f t="shared" si="5"/>
        <v>0</v>
      </c>
      <c r="BG110" s="139">
        <f t="shared" si="6"/>
        <v>0</v>
      </c>
      <c r="BH110" s="139">
        <f t="shared" si="7"/>
        <v>0</v>
      </c>
      <c r="BI110" s="139">
        <f t="shared" si="8"/>
        <v>0</v>
      </c>
      <c r="BJ110" s="17" t="s">
        <v>80</v>
      </c>
      <c r="BK110" s="139">
        <f t="shared" si="9"/>
        <v>0</v>
      </c>
      <c r="BL110" s="17" t="s">
        <v>319</v>
      </c>
      <c r="BM110" s="138" t="s">
        <v>306</v>
      </c>
    </row>
    <row r="111" spans="2:65" s="1" customFormat="1" ht="16.5" customHeight="1">
      <c r="B111" s="32"/>
      <c r="C111" s="127" t="s">
        <v>228</v>
      </c>
      <c r="D111" s="127" t="s">
        <v>138</v>
      </c>
      <c r="E111" s="128" t="s">
        <v>1264</v>
      </c>
      <c r="F111" s="129" t="s">
        <v>1265</v>
      </c>
      <c r="G111" s="130" t="s">
        <v>1237</v>
      </c>
      <c r="H111" s="131">
        <v>10</v>
      </c>
      <c r="I111" s="132"/>
      <c r="J111" s="133">
        <f t="shared" si="0"/>
        <v>0</v>
      </c>
      <c r="K111" s="129" t="s">
        <v>19</v>
      </c>
      <c r="L111" s="32"/>
      <c r="M111" s="134" t="s">
        <v>19</v>
      </c>
      <c r="N111" s="135" t="s">
        <v>43</v>
      </c>
      <c r="P111" s="136">
        <f t="shared" si="1"/>
        <v>0</v>
      </c>
      <c r="Q111" s="136">
        <v>0</v>
      </c>
      <c r="R111" s="136">
        <f t="shared" si="2"/>
        <v>0</v>
      </c>
      <c r="S111" s="136">
        <v>0</v>
      </c>
      <c r="T111" s="137">
        <f t="shared" si="3"/>
        <v>0</v>
      </c>
      <c r="AR111" s="138" t="s">
        <v>319</v>
      </c>
      <c r="AT111" s="138" t="s">
        <v>138</v>
      </c>
      <c r="AU111" s="138" t="s">
        <v>80</v>
      </c>
      <c r="AY111" s="17" t="s">
        <v>135</v>
      </c>
      <c r="BE111" s="139">
        <f t="shared" si="4"/>
        <v>0</v>
      </c>
      <c r="BF111" s="139">
        <f t="shared" si="5"/>
        <v>0</v>
      </c>
      <c r="BG111" s="139">
        <f t="shared" si="6"/>
        <v>0</v>
      </c>
      <c r="BH111" s="139">
        <f t="shared" si="7"/>
        <v>0</v>
      </c>
      <c r="BI111" s="139">
        <f t="shared" si="8"/>
        <v>0</v>
      </c>
      <c r="BJ111" s="17" t="s">
        <v>80</v>
      </c>
      <c r="BK111" s="139">
        <f t="shared" si="9"/>
        <v>0</v>
      </c>
      <c r="BL111" s="17" t="s">
        <v>319</v>
      </c>
      <c r="BM111" s="138" t="s">
        <v>310</v>
      </c>
    </row>
    <row r="112" spans="2:65" s="1" customFormat="1" ht="16.5" customHeight="1">
      <c r="B112" s="32"/>
      <c r="C112" s="127" t="s">
        <v>312</v>
      </c>
      <c r="D112" s="127" t="s">
        <v>138</v>
      </c>
      <c r="E112" s="128" t="s">
        <v>1266</v>
      </c>
      <c r="F112" s="129" t="s">
        <v>1267</v>
      </c>
      <c r="G112" s="130" t="s">
        <v>1237</v>
      </c>
      <c r="H112" s="131">
        <v>6</v>
      </c>
      <c r="I112" s="132"/>
      <c r="J112" s="133">
        <f t="shared" si="0"/>
        <v>0</v>
      </c>
      <c r="K112" s="129" t="s">
        <v>19</v>
      </c>
      <c r="L112" s="32"/>
      <c r="M112" s="134" t="s">
        <v>19</v>
      </c>
      <c r="N112" s="135" t="s">
        <v>43</v>
      </c>
      <c r="P112" s="136">
        <f t="shared" si="1"/>
        <v>0</v>
      </c>
      <c r="Q112" s="136">
        <v>0</v>
      </c>
      <c r="R112" s="136">
        <f t="shared" si="2"/>
        <v>0</v>
      </c>
      <c r="S112" s="136">
        <v>0</v>
      </c>
      <c r="T112" s="137">
        <f t="shared" si="3"/>
        <v>0</v>
      </c>
      <c r="AR112" s="138" t="s">
        <v>319</v>
      </c>
      <c r="AT112" s="138" t="s">
        <v>138</v>
      </c>
      <c r="AU112" s="138" t="s">
        <v>80</v>
      </c>
      <c r="AY112" s="17" t="s">
        <v>135</v>
      </c>
      <c r="BE112" s="139">
        <f t="shared" si="4"/>
        <v>0</v>
      </c>
      <c r="BF112" s="139">
        <f t="shared" si="5"/>
        <v>0</v>
      </c>
      <c r="BG112" s="139">
        <f t="shared" si="6"/>
        <v>0</v>
      </c>
      <c r="BH112" s="139">
        <f t="shared" si="7"/>
        <v>0</v>
      </c>
      <c r="BI112" s="139">
        <f t="shared" si="8"/>
        <v>0</v>
      </c>
      <c r="BJ112" s="17" t="s">
        <v>80</v>
      </c>
      <c r="BK112" s="139">
        <f t="shared" si="9"/>
        <v>0</v>
      </c>
      <c r="BL112" s="17" t="s">
        <v>319</v>
      </c>
      <c r="BM112" s="138" t="s">
        <v>315</v>
      </c>
    </row>
    <row r="113" spans="2:65" s="1" customFormat="1" ht="16.5" customHeight="1">
      <c r="B113" s="32"/>
      <c r="C113" s="127" t="s">
        <v>230</v>
      </c>
      <c r="D113" s="127" t="s">
        <v>138</v>
      </c>
      <c r="E113" s="128" t="s">
        <v>1268</v>
      </c>
      <c r="F113" s="129" t="s">
        <v>1269</v>
      </c>
      <c r="G113" s="130" t="s">
        <v>1237</v>
      </c>
      <c r="H113" s="131">
        <v>8</v>
      </c>
      <c r="I113" s="132"/>
      <c r="J113" s="133">
        <f t="shared" si="0"/>
        <v>0</v>
      </c>
      <c r="K113" s="129" t="s">
        <v>19</v>
      </c>
      <c r="L113" s="32"/>
      <c r="M113" s="134" t="s">
        <v>19</v>
      </c>
      <c r="N113" s="135" t="s">
        <v>43</v>
      </c>
      <c r="P113" s="136">
        <f t="shared" si="1"/>
        <v>0</v>
      </c>
      <c r="Q113" s="136">
        <v>0</v>
      </c>
      <c r="R113" s="136">
        <f t="shared" si="2"/>
        <v>0</v>
      </c>
      <c r="S113" s="136">
        <v>0</v>
      </c>
      <c r="T113" s="137">
        <f t="shared" si="3"/>
        <v>0</v>
      </c>
      <c r="AR113" s="138" t="s">
        <v>319</v>
      </c>
      <c r="AT113" s="138" t="s">
        <v>138</v>
      </c>
      <c r="AU113" s="138" t="s">
        <v>80</v>
      </c>
      <c r="AY113" s="17" t="s">
        <v>135</v>
      </c>
      <c r="BE113" s="139">
        <f t="shared" si="4"/>
        <v>0</v>
      </c>
      <c r="BF113" s="139">
        <f t="shared" si="5"/>
        <v>0</v>
      </c>
      <c r="BG113" s="139">
        <f t="shared" si="6"/>
        <v>0</v>
      </c>
      <c r="BH113" s="139">
        <f t="shared" si="7"/>
        <v>0</v>
      </c>
      <c r="BI113" s="139">
        <f t="shared" si="8"/>
        <v>0</v>
      </c>
      <c r="BJ113" s="17" t="s">
        <v>80</v>
      </c>
      <c r="BK113" s="139">
        <f t="shared" si="9"/>
        <v>0</v>
      </c>
      <c r="BL113" s="17" t="s">
        <v>319</v>
      </c>
      <c r="BM113" s="138" t="s">
        <v>319</v>
      </c>
    </row>
    <row r="114" spans="2:65" s="1" customFormat="1" ht="16.5" customHeight="1">
      <c r="B114" s="32"/>
      <c r="C114" s="127" t="s">
        <v>321</v>
      </c>
      <c r="D114" s="127" t="s">
        <v>138</v>
      </c>
      <c r="E114" s="128" t="s">
        <v>1270</v>
      </c>
      <c r="F114" s="129" t="s">
        <v>1271</v>
      </c>
      <c r="G114" s="130" t="s">
        <v>1237</v>
      </c>
      <c r="H114" s="131">
        <v>35</v>
      </c>
      <c r="I114" s="132"/>
      <c r="J114" s="133">
        <f t="shared" ref="J114:J145" si="10">ROUND(I114*H114,2)</f>
        <v>0</v>
      </c>
      <c r="K114" s="129" t="s">
        <v>19</v>
      </c>
      <c r="L114" s="32"/>
      <c r="M114" s="134" t="s">
        <v>19</v>
      </c>
      <c r="N114" s="135" t="s">
        <v>43</v>
      </c>
      <c r="P114" s="136">
        <f t="shared" ref="P114:P145" si="11">O114*H114</f>
        <v>0</v>
      </c>
      <c r="Q114" s="136">
        <v>0</v>
      </c>
      <c r="R114" s="136">
        <f t="shared" ref="R114:R145" si="12">Q114*H114</f>
        <v>0</v>
      </c>
      <c r="S114" s="136">
        <v>0</v>
      </c>
      <c r="T114" s="137">
        <f t="shared" ref="T114:T145" si="13">S114*H114</f>
        <v>0</v>
      </c>
      <c r="AR114" s="138" t="s">
        <v>319</v>
      </c>
      <c r="AT114" s="138" t="s">
        <v>138</v>
      </c>
      <c r="AU114" s="138" t="s">
        <v>80</v>
      </c>
      <c r="AY114" s="17" t="s">
        <v>135</v>
      </c>
      <c r="BE114" s="139">
        <f t="shared" ref="BE114:BE145" si="14">IF(N114="základní",J114,0)</f>
        <v>0</v>
      </c>
      <c r="BF114" s="139">
        <f t="shared" ref="BF114:BF145" si="15">IF(N114="snížená",J114,0)</f>
        <v>0</v>
      </c>
      <c r="BG114" s="139">
        <f t="shared" ref="BG114:BG145" si="16">IF(N114="zákl. přenesená",J114,0)</f>
        <v>0</v>
      </c>
      <c r="BH114" s="139">
        <f t="shared" ref="BH114:BH145" si="17">IF(N114="sníž. přenesená",J114,0)</f>
        <v>0</v>
      </c>
      <c r="BI114" s="139">
        <f t="shared" ref="BI114:BI145" si="18">IF(N114="nulová",J114,0)</f>
        <v>0</v>
      </c>
      <c r="BJ114" s="17" t="s">
        <v>80</v>
      </c>
      <c r="BK114" s="139">
        <f t="shared" ref="BK114:BK145" si="19">ROUND(I114*H114,2)</f>
        <v>0</v>
      </c>
      <c r="BL114" s="17" t="s">
        <v>319</v>
      </c>
      <c r="BM114" s="138" t="s">
        <v>324</v>
      </c>
    </row>
    <row r="115" spans="2:65" s="1" customFormat="1" ht="16.5" customHeight="1">
      <c r="B115" s="32"/>
      <c r="C115" s="127" t="s">
        <v>234</v>
      </c>
      <c r="D115" s="127" t="s">
        <v>138</v>
      </c>
      <c r="E115" s="128" t="s">
        <v>1272</v>
      </c>
      <c r="F115" s="129" t="s">
        <v>1273</v>
      </c>
      <c r="G115" s="130" t="s">
        <v>1237</v>
      </c>
      <c r="H115" s="131">
        <v>3</v>
      </c>
      <c r="I115" s="132"/>
      <c r="J115" s="133">
        <f t="shared" si="10"/>
        <v>0</v>
      </c>
      <c r="K115" s="129" t="s">
        <v>19</v>
      </c>
      <c r="L115" s="32"/>
      <c r="M115" s="134" t="s">
        <v>19</v>
      </c>
      <c r="N115" s="135" t="s">
        <v>43</v>
      </c>
      <c r="P115" s="136">
        <f t="shared" si="11"/>
        <v>0</v>
      </c>
      <c r="Q115" s="136">
        <v>0</v>
      </c>
      <c r="R115" s="136">
        <f t="shared" si="12"/>
        <v>0</v>
      </c>
      <c r="S115" s="136">
        <v>0</v>
      </c>
      <c r="T115" s="137">
        <f t="shared" si="13"/>
        <v>0</v>
      </c>
      <c r="AR115" s="138" t="s">
        <v>319</v>
      </c>
      <c r="AT115" s="138" t="s">
        <v>138</v>
      </c>
      <c r="AU115" s="138" t="s">
        <v>80</v>
      </c>
      <c r="AY115" s="17" t="s">
        <v>135</v>
      </c>
      <c r="BE115" s="139">
        <f t="shared" si="14"/>
        <v>0</v>
      </c>
      <c r="BF115" s="139">
        <f t="shared" si="15"/>
        <v>0</v>
      </c>
      <c r="BG115" s="139">
        <f t="shared" si="16"/>
        <v>0</v>
      </c>
      <c r="BH115" s="139">
        <f t="shared" si="17"/>
        <v>0</v>
      </c>
      <c r="BI115" s="139">
        <f t="shared" si="18"/>
        <v>0</v>
      </c>
      <c r="BJ115" s="17" t="s">
        <v>80</v>
      </c>
      <c r="BK115" s="139">
        <f t="shared" si="19"/>
        <v>0</v>
      </c>
      <c r="BL115" s="17" t="s">
        <v>319</v>
      </c>
      <c r="BM115" s="138" t="s">
        <v>328</v>
      </c>
    </row>
    <row r="116" spans="2:65" s="1" customFormat="1" ht="16.5" customHeight="1">
      <c r="B116" s="32"/>
      <c r="C116" s="127" t="s">
        <v>330</v>
      </c>
      <c r="D116" s="127" t="s">
        <v>138</v>
      </c>
      <c r="E116" s="128" t="s">
        <v>1274</v>
      </c>
      <c r="F116" s="129" t="s">
        <v>1275</v>
      </c>
      <c r="G116" s="130" t="s">
        <v>1237</v>
      </c>
      <c r="H116" s="131">
        <v>3</v>
      </c>
      <c r="I116" s="132"/>
      <c r="J116" s="133">
        <f t="shared" si="10"/>
        <v>0</v>
      </c>
      <c r="K116" s="129" t="s">
        <v>19</v>
      </c>
      <c r="L116" s="32"/>
      <c r="M116" s="134" t="s">
        <v>19</v>
      </c>
      <c r="N116" s="135" t="s">
        <v>43</v>
      </c>
      <c r="P116" s="136">
        <f t="shared" si="11"/>
        <v>0</v>
      </c>
      <c r="Q116" s="136">
        <v>0</v>
      </c>
      <c r="R116" s="136">
        <f t="shared" si="12"/>
        <v>0</v>
      </c>
      <c r="S116" s="136">
        <v>0</v>
      </c>
      <c r="T116" s="137">
        <f t="shared" si="13"/>
        <v>0</v>
      </c>
      <c r="AR116" s="138" t="s">
        <v>319</v>
      </c>
      <c r="AT116" s="138" t="s">
        <v>138</v>
      </c>
      <c r="AU116" s="138" t="s">
        <v>80</v>
      </c>
      <c r="AY116" s="17" t="s">
        <v>135</v>
      </c>
      <c r="BE116" s="139">
        <f t="shared" si="14"/>
        <v>0</v>
      </c>
      <c r="BF116" s="139">
        <f t="shared" si="15"/>
        <v>0</v>
      </c>
      <c r="BG116" s="139">
        <f t="shared" si="16"/>
        <v>0</v>
      </c>
      <c r="BH116" s="139">
        <f t="shared" si="17"/>
        <v>0</v>
      </c>
      <c r="BI116" s="139">
        <f t="shared" si="18"/>
        <v>0</v>
      </c>
      <c r="BJ116" s="17" t="s">
        <v>80</v>
      </c>
      <c r="BK116" s="139">
        <f t="shared" si="19"/>
        <v>0</v>
      </c>
      <c r="BL116" s="17" t="s">
        <v>319</v>
      </c>
      <c r="BM116" s="138" t="s">
        <v>333</v>
      </c>
    </row>
    <row r="117" spans="2:65" s="1" customFormat="1" ht="16.5" customHeight="1">
      <c r="B117" s="32"/>
      <c r="C117" s="127" t="s">
        <v>240</v>
      </c>
      <c r="D117" s="127" t="s">
        <v>138</v>
      </c>
      <c r="E117" s="128" t="s">
        <v>1276</v>
      </c>
      <c r="F117" s="129" t="s">
        <v>1277</v>
      </c>
      <c r="G117" s="130" t="s">
        <v>1237</v>
      </c>
      <c r="H117" s="131">
        <v>5</v>
      </c>
      <c r="I117" s="132"/>
      <c r="J117" s="133">
        <f t="shared" si="10"/>
        <v>0</v>
      </c>
      <c r="K117" s="129" t="s">
        <v>19</v>
      </c>
      <c r="L117" s="32"/>
      <c r="M117" s="134" t="s">
        <v>19</v>
      </c>
      <c r="N117" s="135" t="s">
        <v>43</v>
      </c>
      <c r="P117" s="136">
        <f t="shared" si="11"/>
        <v>0</v>
      </c>
      <c r="Q117" s="136">
        <v>0</v>
      </c>
      <c r="R117" s="136">
        <f t="shared" si="12"/>
        <v>0</v>
      </c>
      <c r="S117" s="136">
        <v>0</v>
      </c>
      <c r="T117" s="137">
        <f t="shared" si="13"/>
        <v>0</v>
      </c>
      <c r="AR117" s="138" t="s">
        <v>319</v>
      </c>
      <c r="AT117" s="138" t="s">
        <v>138</v>
      </c>
      <c r="AU117" s="138" t="s">
        <v>80</v>
      </c>
      <c r="AY117" s="17" t="s">
        <v>135</v>
      </c>
      <c r="BE117" s="139">
        <f t="shared" si="14"/>
        <v>0</v>
      </c>
      <c r="BF117" s="139">
        <f t="shared" si="15"/>
        <v>0</v>
      </c>
      <c r="BG117" s="139">
        <f t="shared" si="16"/>
        <v>0</v>
      </c>
      <c r="BH117" s="139">
        <f t="shared" si="17"/>
        <v>0</v>
      </c>
      <c r="BI117" s="139">
        <f t="shared" si="18"/>
        <v>0</v>
      </c>
      <c r="BJ117" s="17" t="s">
        <v>80</v>
      </c>
      <c r="BK117" s="139">
        <f t="shared" si="19"/>
        <v>0</v>
      </c>
      <c r="BL117" s="17" t="s">
        <v>319</v>
      </c>
      <c r="BM117" s="138" t="s">
        <v>338</v>
      </c>
    </row>
    <row r="118" spans="2:65" s="1" customFormat="1" ht="16.5" customHeight="1">
      <c r="B118" s="32"/>
      <c r="C118" s="127" t="s">
        <v>340</v>
      </c>
      <c r="D118" s="127" t="s">
        <v>138</v>
      </c>
      <c r="E118" s="128" t="s">
        <v>1278</v>
      </c>
      <c r="F118" s="129" t="s">
        <v>1279</v>
      </c>
      <c r="G118" s="130" t="s">
        <v>1237</v>
      </c>
      <c r="H118" s="131">
        <v>2</v>
      </c>
      <c r="I118" s="132"/>
      <c r="J118" s="133">
        <f t="shared" si="10"/>
        <v>0</v>
      </c>
      <c r="K118" s="129" t="s">
        <v>19</v>
      </c>
      <c r="L118" s="32"/>
      <c r="M118" s="134" t="s">
        <v>19</v>
      </c>
      <c r="N118" s="135" t="s">
        <v>43</v>
      </c>
      <c r="P118" s="136">
        <f t="shared" si="11"/>
        <v>0</v>
      </c>
      <c r="Q118" s="136">
        <v>0</v>
      </c>
      <c r="R118" s="136">
        <f t="shared" si="12"/>
        <v>0</v>
      </c>
      <c r="S118" s="136">
        <v>0</v>
      </c>
      <c r="T118" s="137">
        <f t="shared" si="13"/>
        <v>0</v>
      </c>
      <c r="AR118" s="138" t="s">
        <v>319</v>
      </c>
      <c r="AT118" s="138" t="s">
        <v>138</v>
      </c>
      <c r="AU118" s="138" t="s">
        <v>80</v>
      </c>
      <c r="AY118" s="17" t="s">
        <v>135</v>
      </c>
      <c r="BE118" s="139">
        <f t="shared" si="14"/>
        <v>0</v>
      </c>
      <c r="BF118" s="139">
        <f t="shared" si="15"/>
        <v>0</v>
      </c>
      <c r="BG118" s="139">
        <f t="shared" si="16"/>
        <v>0</v>
      </c>
      <c r="BH118" s="139">
        <f t="shared" si="17"/>
        <v>0</v>
      </c>
      <c r="BI118" s="139">
        <f t="shared" si="18"/>
        <v>0</v>
      </c>
      <c r="BJ118" s="17" t="s">
        <v>80</v>
      </c>
      <c r="BK118" s="139">
        <f t="shared" si="19"/>
        <v>0</v>
      </c>
      <c r="BL118" s="17" t="s">
        <v>319</v>
      </c>
      <c r="BM118" s="138" t="s">
        <v>343</v>
      </c>
    </row>
    <row r="119" spans="2:65" s="1" customFormat="1" ht="16.5" customHeight="1">
      <c r="B119" s="32"/>
      <c r="C119" s="127" t="s">
        <v>243</v>
      </c>
      <c r="D119" s="127" t="s">
        <v>138</v>
      </c>
      <c r="E119" s="128" t="s">
        <v>1280</v>
      </c>
      <c r="F119" s="129" t="s">
        <v>1281</v>
      </c>
      <c r="G119" s="130" t="s">
        <v>1237</v>
      </c>
      <c r="H119" s="131">
        <v>7</v>
      </c>
      <c r="I119" s="132"/>
      <c r="J119" s="133">
        <f t="shared" si="10"/>
        <v>0</v>
      </c>
      <c r="K119" s="129" t="s">
        <v>19</v>
      </c>
      <c r="L119" s="32"/>
      <c r="M119" s="134" t="s">
        <v>19</v>
      </c>
      <c r="N119" s="135" t="s">
        <v>43</v>
      </c>
      <c r="P119" s="136">
        <f t="shared" si="11"/>
        <v>0</v>
      </c>
      <c r="Q119" s="136">
        <v>0</v>
      </c>
      <c r="R119" s="136">
        <f t="shared" si="12"/>
        <v>0</v>
      </c>
      <c r="S119" s="136">
        <v>0</v>
      </c>
      <c r="T119" s="137">
        <f t="shared" si="13"/>
        <v>0</v>
      </c>
      <c r="AR119" s="138" t="s">
        <v>319</v>
      </c>
      <c r="AT119" s="138" t="s">
        <v>138</v>
      </c>
      <c r="AU119" s="138" t="s">
        <v>80</v>
      </c>
      <c r="AY119" s="17" t="s">
        <v>135</v>
      </c>
      <c r="BE119" s="139">
        <f t="shared" si="14"/>
        <v>0</v>
      </c>
      <c r="BF119" s="139">
        <f t="shared" si="15"/>
        <v>0</v>
      </c>
      <c r="BG119" s="139">
        <f t="shared" si="16"/>
        <v>0</v>
      </c>
      <c r="BH119" s="139">
        <f t="shared" si="17"/>
        <v>0</v>
      </c>
      <c r="BI119" s="139">
        <f t="shared" si="18"/>
        <v>0</v>
      </c>
      <c r="BJ119" s="17" t="s">
        <v>80</v>
      </c>
      <c r="BK119" s="139">
        <f t="shared" si="19"/>
        <v>0</v>
      </c>
      <c r="BL119" s="17" t="s">
        <v>319</v>
      </c>
      <c r="BM119" s="138" t="s">
        <v>347</v>
      </c>
    </row>
    <row r="120" spans="2:65" s="1" customFormat="1" ht="16.5" customHeight="1">
      <c r="B120" s="32"/>
      <c r="C120" s="127" t="s">
        <v>349</v>
      </c>
      <c r="D120" s="127" t="s">
        <v>138</v>
      </c>
      <c r="E120" s="128" t="s">
        <v>1282</v>
      </c>
      <c r="F120" s="129" t="s">
        <v>1283</v>
      </c>
      <c r="G120" s="130" t="s">
        <v>1237</v>
      </c>
      <c r="H120" s="131">
        <v>8</v>
      </c>
      <c r="I120" s="132"/>
      <c r="J120" s="133">
        <f t="shared" si="10"/>
        <v>0</v>
      </c>
      <c r="K120" s="129" t="s">
        <v>19</v>
      </c>
      <c r="L120" s="32"/>
      <c r="M120" s="134" t="s">
        <v>19</v>
      </c>
      <c r="N120" s="135" t="s">
        <v>43</v>
      </c>
      <c r="P120" s="136">
        <f t="shared" si="11"/>
        <v>0</v>
      </c>
      <c r="Q120" s="136">
        <v>0</v>
      </c>
      <c r="R120" s="136">
        <f t="shared" si="12"/>
        <v>0</v>
      </c>
      <c r="S120" s="136">
        <v>0</v>
      </c>
      <c r="T120" s="137">
        <f t="shared" si="13"/>
        <v>0</v>
      </c>
      <c r="AR120" s="138" t="s">
        <v>319</v>
      </c>
      <c r="AT120" s="138" t="s">
        <v>138</v>
      </c>
      <c r="AU120" s="138" t="s">
        <v>80</v>
      </c>
      <c r="AY120" s="17" t="s">
        <v>135</v>
      </c>
      <c r="BE120" s="139">
        <f t="shared" si="14"/>
        <v>0</v>
      </c>
      <c r="BF120" s="139">
        <f t="shared" si="15"/>
        <v>0</v>
      </c>
      <c r="BG120" s="139">
        <f t="shared" si="16"/>
        <v>0</v>
      </c>
      <c r="BH120" s="139">
        <f t="shared" si="17"/>
        <v>0</v>
      </c>
      <c r="BI120" s="139">
        <f t="shared" si="18"/>
        <v>0</v>
      </c>
      <c r="BJ120" s="17" t="s">
        <v>80</v>
      </c>
      <c r="BK120" s="139">
        <f t="shared" si="19"/>
        <v>0</v>
      </c>
      <c r="BL120" s="17" t="s">
        <v>319</v>
      </c>
      <c r="BM120" s="138" t="s">
        <v>352</v>
      </c>
    </row>
    <row r="121" spans="2:65" s="1" customFormat="1" ht="16.5" customHeight="1">
      <c r="B121" s="32"/>
      <c r="C121" s="127" t="s">
        <v>247</v>
      </c>
      <c r="D121" s="127" t="s">
        <v>138</v>
      </c>
      <c r="E121" s="128" t="s">
        <v>1284</v>
      </c>
      <c r="F121" s="129" t="s">
        <v>1285</v>
      </c>
      <c r="G121" s="130" t="s">
        <v>1237</v>
      </c>
      <c r="H121" s="131">
        <v>2</v>
      </c>
      <c r="I121" s="132"/>
      <c r="J121" s="133">
        <f t="shared" si="10"/>
        <v>0</v>
      </c>
      <c r="K121" s="129" t="s">
        <v>19</v>
      </c>
      <c r="L121" s="32"/>
      <c r="M121" s="134" t="s">
        <v>19</v>
      </c>
      <c r="N121" s="135" t="s">
        <v>43</v>
      </c>
      <c r="P121" s="136">
        <f t="shared" si="11"/>
        <v>0</v>
      </c>
      <c r="Q121" s="136">
        <v>0</v>
      </c>
      <c r="R121" s="136">
        <f t="shared" si="12"/>
        <v>0</v>
      </c>
      <c r="S121" s="136">
        <v>0</v>
      </c>
      <c r="T121" s="137">
        <f t="shared" si="13"/>
        <v>0</v>
      </c>
      <c r="AR121" s="138" t="s">
        <v>319</v>
      </c>
      <c r="AT121" s="138" t="s">
        <v>138</v>
      </c>
      <c r="AU121" s="138" t="s">
        <v>80</v>
      </c>
      <c r="AY121" s="17" t="s">
        <v>135</v>
      </c>
      <c r="BE121" s="139">
        <f t="shared" si="14"/>
        <v>0</v>
      </c>
      <c r="BF121" s="139">
        <f t="shared" si="15"/>
        <v>0</v>
      </c>
      <c r="BG121" s="139">
        <f t="shared" si="16"/>
        <v>0</v>
      </c>
      <c r="BH121" s="139">
        <f t="shared" si="17"/>
        <v>0</v>
      </c>
      <c r="BI121" s="139">
        <f t="shared" si="18"/>
        <v>0</v>
      </c>
      <c r="BJ121" s="17" t="s">
        <v>80</v>
      </c>
      <c r="BK121" s="139">
        <f t="shared" si="19"/>
        <v>0</v>
      </c>
      <c r="BL121" s="17" t="s">
        <v>319</v>
      </c>
      <c r="BM121" s="138" t="s">
        <v>358</v>
      </c>
    </row>
    <row r="122" spans="2:65" s="1" customFormat="1" ht="16.5" customHeight="1">
      <c r="B122" s="32"/>
      <c r="C122" s="127" t="s">
        <v>360</v>
      </c>
      <c r="D122" s="127" t="s">
        <v>138</v>
      </c>
      <c r="E122" s="128" t="s">
        <v>1286</v>
      </c>
      <c r="F122" s="129" t="s">
        <v>1287</v>
      </c>
      <c r="G122" s="130" t="s">
        <v>1260</v>
      </c>
      <c r="H122" s="131">
        <v>1</v>
      </c>
      <c r="I122" s="132"/>
      <c r="J122" s="133">
        <f t="shared" si="10"/>
        <v>0</v>
      </c>
      <c r="K122" s="129" t="s">
        <v>19</v>
      </c>
      <c r="L122" s="32"/>
      <c r="M122" s="134" t="s">
        <v>19</v>
      </c>
      <c r="N122" s="135" t="s">
        <v>43</v>
      </c>
      <c r="P122" s="136">
        <f t="shared" si="11"/>
        <v>0</v>
      </c>
      <c r="Q122" s="136">
        <v>0</v>
      </c>
      <c r="R122" s="136">
        <f t="shared" si="12"/>
        <v>0</v>
      </c>
      <c r="S122" s="136">
        <v>0</v>
      </c>
      <c r="T122" s="137">
        <f t="shared" si="13"/>
        <v>0</v>
      </c>
      <c r="AR122" s="138" t="s">
        <v>319</v>
      </c>
      <c r="AT122" s="138" t="s">
        <v>138</v>
      </c>
      <c r="AU122" s="138" t="s">
        <v>80</v>
      </c>
      <c r="AY122" s="17" t="s">
        <v>135</v>
      </c>
      <c r="BE122" s="139">
        <f t="shared" si="14"/>
        <v>0</v>
      </c>
      <c r="BF122" s="139">
        <f t="shared" si="15"/>
        <v>0</v>
      </c>
      <c r="BG122" s="139">
        <f t="shared" si="16"/>
        <v>0</v>
      </c>
      <c r="BH122" s="139">
        <f t="shared" si="17"/>
        <v>0</v>
      </c>
      <c r="BI122" s="139">
        <f t="shared" si="18"/>
        <v>0</v>
      </c>
      <c r="BJ122" s="17" t="s">
        <v>80</v>
      </c>
      <c r="BK122" s="139">
        <f t="shared" si="19"/>
        <v>0</v>
      </c>
      <c r="BL122" s="17" t="s">
        <v>319</v>
      </c>
      <c r="BM122" s="138" t="s">
        <v>362</v>
      </c>
    </row>
    <row r="123" spans="2:65" s="1" customFormat="1" ht="16.5" customHeight="1">
      <c r="B123" s="32"/>
      <c r="C123" s="127" t="s">
        <v>251</v>
      </c>
      <c r="D123" s="127" t="s">
        <v>138</v>
      </c>
      <c r="E123" s="128" t="s">
        <v>1288</v>
      </c>
      <c r="F123" s="129" t="s">
        <v>1289</v>
      </c>
      <c r="G123" s="130" t="s">
        <v>1260</v>
      </c>
      <c r="H123" s="131">
        <v>1</v>
      </c>
      <c r="I123" s="132"/>
      <c r="J123" s="133">
        <f t="shared" si="10"/>
        <v>0</v>
      </c>
      <c r="K123" s="129" t="s">
        <v>19</v>
      </c>
      <c r="L123" s="32"/>
      <c r="M123" s="134" t="s">
        <v>19</v>
      </c>
      <c r="N123" s="135" t="s">
        <v>43</v>
      </c>
      <c r="P123" s="136">
        <f t="shared" si="11"/>
        <v>0</v>
      </c>
      <c r="Q123" s="136">
        <v>0</v>
      </c>
      <c r="R123" s="136">
        <f t="shared" si="12"/>
        <v>0</v>
      </c>
      <c r="S123" s="136">
        <v>0</v>
      </c>
      <c r="T123" s="137">
        <f t="shared" si="13"/>
        <v>0</v>
      </c>
      <c r="AR123" s="138" t="s">
        <v>319</v>
      </c>
      <c r="AT123" s="138" t="s">
        <v>138</v>
      </c>
      <c r="AU123" s="138" t="s">
        <v>80</v>
      </c>
      <c r="AY123" s="17" t="s">
        <v>135</v>
      </c>
      <c r="BE123" s="139">
        <f t="shared" si="14"/>
        <v>0</v>
      </c>
      <c r="BF123" s="139">
        <f t="shared" si="15"/>
        <v>0</v>
      </c>
      <c r="BG123" s="139">
        <f t="shared" si="16"/>
        <v>0</v>
      </c>
      <c r="BH123" s="139">
        <f t="shared" si="17"/>
        <v>0</v>
      </c>
      <c r="BI123" s="139">
        <f t="shared" si="18"/>
        <v>0</v>
      </c>
      <c r="BJ123" s="17" t="s">
        <v>80</v>
      </c>
      <c r="BK123" s="139">
        <f t="shared" si="19"/>
        <v>0</v>
      </c>
      <c r="BL123" s="17" t="s">
        <v>319</v>
      </c>
      <c r="BM123" s="138" t="s">
        <v>368</v>
      </c>
    </row>
    <row r="124" spans="2:65" s="1" customFormat="1" ht="16.5" customHeight="1">
      <c r="B124" s="32"/>
      <c r="C124" s="127" t="s">
        <v>370</v>
      </c>
      <c r="D124" s="127" t="s">
        <v>138</v>
      </c>
      <c r="E124" s="128" t="s">
        <v>1290</v>
      </c>
      <c r="F124" s="129" t="s">
        <v>1291</v>
      </c>
      <c r="G124" s="130" t="s">
        <v>1237</v>
      </c>
      <c r="H124" s="131">
        <v>1</v>
      </c>
      <c r="I124" s="132"/>
      <c r="J124" s="133">
        <f t="shared" si="10"/>
        <v>0</v>
      </c>
      <c r="K124" s="129" t="s">
        <v>19</v>
      </c>
      <c r="L124" s="32"/>
      <c r="M124" s="134" t="s">
        <v>19</v>
      </c>
      <c r="N124" s="135" t="s">
        <v>43</v>
      </c>
      <c r="P124" s="136">
        <f t="shared" si="11"/>
        <v>0</v>
      </c>
      <c r="Q124" s="136">
        <v>0</v>
      </c>
      <c r="R124" s="136">
        <f t="shared" si="12"/>
        <v>0</v>
      </c>
      <c r="S124" s="136">
        <v>0</v>
      </c>
      <c r="T124" s="137">
        <f t="shared" si="13"/>
        <v>0</v>
      </c>
      <c r="AR124" s="138" t="s">
        <v>319</v>
      </c>
      <c r="AT124" s="138" t="s">
        <v>138</v>
      </c>
      <c r="AU124" s="138" t="s">
        <v>80</v>
      </c>
      <c r="AY124" s="17" t="s">
        <v>135</v>
      </c>
      <c r="BE124" s="139">
        <f t="shared" si="14"/>
        <v>0</v>
      </c>
      <c r="BF124" s="139">
        <f t="shared" si="15"/>
        <v>0</v>
      </c>
      <c r="BG124" s="139">
        <f t="shared" si="16"/>
        <v>0</v>
      </c>
      <c r="BH124" s="139">
        <f t="shared" si="17"/>
        <v>0</v>
      </c>
      <c r="BI124" s="139">
        <f t="shared" si="18"/>
        <v>0</v>
      </c>
      <c r="BJ124" s="17" t="s">
        <v>80</v>
      </c>
      <c r="BK124" s="139">
        <f t="shared" si="19"/>
        <v>0</v>
      </c>
      <c r="BL124" s="17" t="s">
        <v>319</v>
      </c>
      <c r="BM124" s="138" t="s">
        <v>373</v>
      </c>
    </row>
    <row r="125" spans="2:65" s="1" customFormat="1" ht="16.5" customHeight="1">
      <c r="B125" s="32"/>
      <c r="C125" s="127" t="s">
        <v>262</v>
      </c>
      <c r="D125" s="127" t="s">
        <v>138</v>
      </c>
      <c r="E125" s="128" t="s">
        <v>1292</v>
      </c>
      <c r="F125" s="129" t="s">
        <v>1293</v>
      </c>
      <c r="G125" s="130" t="s">
        <v>1237</v>
      </c>
      <c r="H125" s="131">
        <v>1</v>
      </c>
      <c r="I125" s="132"/>
      <c r="J125" s="133">
        <f t="shared" si="10"/>
        <v>0</v>
      </c>
      <c r="K125" s="129" t="s">
        <v>19</v>
      </c>
      <c r="L125" s="32"/>
      <c r="M125" s="134" t="s">
        <v>19</v>
      </c>
      <c r="N125" s="135" t="s">
        <v>43</v>
      </c>
      <c r="P125" s="136">
        <f t="shared" si="11"/>
        <v>0</v>
      </c>
      <c r="Q125" s="136">
        <v>0</v>
      </c>
      <c r="R125" s="136">
        <f t="shared" si="12"/>
        <v>0</v>
      </c>
      <c r="S125" s="136">
        <v>0</v>
      </c>
      <c r="T125" s="137">
        <f t="shared" si="13"/>
        <v>0</v>
      </c>
      <c r="AR125" s="138" t="s">
        <v>319</v>
      </c>
      <c r="AT125" s="138" t="s">
        <v>138</v>
      </c>
      <c r="AU125" s="138" t="s">
        <v>80</v>
      </c>
      <c r="AY125" s="17" t="s">
        <v>135</v>
      </c>
      <c r="BE125" s="139">
        <f t="shared" si="14"/>
        <v>0</v>
      </c>
      <c r="BF125" s="139">
        <f t="shared" si="15"/>
        <v>0</v>
      </c>
      <c r="BG125" s="139">
        <f t="shared" si="16"/>
        <v>0</v>
      </c>
      <c r="BH125" s="139">
        <f t="shared" si="17"/>
        <v>0</v>
      </c>
      <c r="BI125" s="139">
        <f t="shared" si="18"/>
        <v>0</v>
      </c>
      <c r="BJ125" s="17" t="s">
        <v>80</v>
      </c>
      <c r="BK125" s="139">
        <f t="shared" si="19"/>
        <v>0</v>
      </c>
      <c r="BL125" s="17" t="s">
        <v>319</v>
      </c>
      <c r="BM125" s="138" t="s">
        <v>377</v>
      </c>
    </row>
    <row r="126" spans="2:65" s="1" customFormat="1" ht="16.5" customHeight="1">
      <c r="B126" s="32"/>
      <c r="C126" s="127" t="s">
        <v>379</v>
      </c>
      <c r="D126" s="127" t="s">
        <v>138</v>
      </c>
      <c r="E126" s="128" t="s">
        <v>1294</v>
      </c>
      <c r="F126" s="129" t="s">
        <v>1295</v>
      </c>
      <c r="G126" s="130" t="s">
        <v>1237</v>
      </c>
      <c r="H126" s="131">
        <v>1</v>
      </c>
      <c r="I126" s="132"/>
      <c r="J126" s="133">
        <f t="shared" si="10"/>
        <v>0</v>
      </c>
      <c r="K126" s="129" t="s">
        <v>19</v>
      </c>
      <c r="L126" s="32"/>
      <c r="M126" s="134" t="s">
        <v>19</v>
      </c>
      <c r="N126" s="135" t="s">
        <v>43</v>
      </c>
      <c r="P126" s="136">
        <f t="shared" si="11"/>
        <v>0</v>
      </c>
      <c r="Q126" s="136">
        <v>0</v>
      </c>
      <c r="R126" s="136">
        <f t="shared" si="12"/>
        <v>0</v>
      </c>
      <c r="S126" s="136">
        <v>0</v>
      </c>
      <c r="T126" s="137">
        <f t="shared" si="13"/>
        <v>0</v>
      </c>
      <c r="AR126" s="138" t="s">
        <v>319</v>
      </c>
      <c r="AT126" s="138" t="s">
        <v>138</v>
      </c>
      <c r="AU126" s="138" t="s">
        <v>80</v>
      </c>
      <c r="AY126" s="17" t="s">
        <v>135</v>
      </c>
      <c r="BE126" s="139">
        <f t="shared" si="14"/>
        <v>0</v>
      </c>
      <c r="BF126" s="139">
        <f t="shared" si="15"/>
        <v>0</v>
      </c>
      <c r="BG126" s="139">
        <f t="shared" si="16"/>
        <v>0</v>
      </c>
      <c r="BH126" s="139">
        <f t="shared" si="17"/>
        <v>0</v>
      </c>
      <c r="BI126" s="139">
        <f t="shared" si="18"/>
        <v>0</v>
      </c>
      <c r="BJ126" s="17" t="s">
        <v>80</v>
      </c>
      <c r="BK126" s="139">
        <f t="shared" si="19"/>
        <v>0</v>
      </c>
      <c r="BL126" s="17" t="s">
        <v>319</v>
      </c>
      <c r="BM126" s="138" t="s">
        <v>382</v>
      </c>
    </row>
    <row r="127" spans="2:65" s="1" customFormat="1" ht="16.5" customHeight="1">
      <c r="B127" s="32"/>
      <c r="C127" s="127" t="s">
        <v>269</v>
      </c>
      <c r="D127" s="127" t="s">
        <v>138</v>
      </c>
      <c r="E127" s="128" t="s">
        <v>1296</v>
      </c>
      <c r="F127" s="129" t="s">
        <v>1297</v>
      </c>
      <c r="G127" s="130" t="s">
        <v>272</v>
      </c>
      <c r="H127" s="131">
        <v>310</v>
      </c>
      <c r="I127" s="132"/>
      <c r="J127" s="133">
        <f t="shared" si="10"/>
        <v>0</v>
      </c>
      <c r="K127" s="129" t="s">
        <v>19</v>
      </c>
      <c r="L127" s="32"/>
      <c r="M127" s="134" t="s">
        <v>19</v>
      </c>
      <c r="N127" s="135" t="s">
        <v>43</v>
      </c>
      <c r="P127" s="136">
        <f t="shared" si="11"/>
        <v>0</v>
      </c>
      <c r="Q127" s="136">
        <v>0</v>
      </c>
      <c r="R127" s="136">
        <f t="shared" si="12"/>
        <v>0</v>
      </c>
      <c r="S127" s="136">
        <v>0</v>
      </c>
      <c r="T127" s="137">
        <f t="shared" si="13"/>
        <v>0</v>
      </c>
      <c r="AR127" s="138" t="s">
        <v>319</v>
      </c>
      <c r="AT127" s="138" t="s">
        <v>138</v>
      </c>
      <c r="AU127" s="138" t="s">
        <v>80</v>
      </c>
      <c r="AY127" s="17" t="s">
        <v>135</v>
      </c>
      <c r="BE127" s="139">
        <f t="shared" si="14"/>
        <v>0</v>
      </c>
      <c r="BF127" s="139">
        <f t="shared" si="15"/>
        <v>0</v>
      </c>
      <c r="BG127" s="139">
        <f t="shared" si="16"/>
        <v>0</v>
      </c>
      <c r="BH127" s="139">
        <f t="shared" si="17"/>
        <v>0</v>
      </c>
      <c r="BI127" s="139">
        <f t="shared" si="18"/>
        <v>0</v>
      </c>
      <c r="BJ127" s="17" t="s">
        <v>80</v>
      </c>
      <c r="BK127" s="139">
        <f t="shared" si="19"/>
        <v>0</v>
      </c>
      <c r="BL127" s="17" t="s">
        <v>319</v>
      </c>
      <c r="BM127" s="138" t="s">
        <v>387</v>
      </c>
    </row>
    <row r="128" spans="2:65" s="1" customFormat="1" ht="16.5" customHeight="1">
      <c r="B128" s="32"/>
      <c r="C128" s="127" t="s">
        <v>389</v>
      </c>
      <c r="D128" s="127" t="s">
        <v>138</v>
      </c>
      <c r="E128" s="128" t="s">
        <v>1298</v>
      </c>
      <c r="F128" s="129" t="s">
        <v>1299</v>
      </c>
      <c r="G128" s="130" t="s">
        <v>272</v>
      </c>
      <c r="H128" s="131">
        <v>75</v>
      </c>
      <c r="I128" s="132"/>
      <c r="J128" s="133">
        <f t="shared" si="10"/>
        <v>0</v>
      </c>
      <c r="K128" s="129" t="s">
        <v>19</v>
      </c>
      <c r="L128" s="32"/>
      <c r="M128" s="134" t="s">
        <v>19</v>
      </c>
      <c r="N128" s="135" t="s">
        <v>43</v>
      </c>
      <c r="P128" s="136">
        <f t="shared" si="11"/>
        <v>0</v>
      </c>
      <c r="Q128" s="136">
        <v>0</v>
      </c>
      <c r="R128" s="136">
        <f t="shared" si="12"/>
        <v>0</v>
      </c>
      <c r="S128" s="136">
        <v>0</v>
      </c>
      <c r="T128" s="137">
        <f t="shared" si="13"/>
        <v>0</v>
      </c>
      <c r="AR128" s="138" t="s">
        <v>319</v>
      </c>
      <c r="AT128" s="138" t="s">
        <v>138</v>
      </c>
      <c r="AU128" s="138" t="s">
        <v>80</v>
      </c>
      <c r="AY128" s="17" t="s">
        <v>135</v>
      </c>
      <c r="BE128" s="139">
        <f t="shared" si="14"/>
        <v>0</v>
      </c>
      <c r="BF128" s="139">
        <f t="shared" si="15"/>
        <v>0</v>
      </c>
      <c r="BG128" s="139">
        <f t="shared" si="16"/>
        <v>0</v>
      </c>
      <c r="BH128" s="139">
        <f t="shared" si="17"/>
        <v>0</v>
      </c>
      <c r="BI128" s="139">
        <f t="shared" si="18"/>
        <v>0</v>
      </c>
      <c r="BJ128" s="17" t="s">
        <v>80</v>
      </c>
      <c r="BK128" s="139">
        <f t="shared" si="19"/>
        <v>0</v>
      </c>
      <c r="BL128" s="17" t="s">
        <v>319</v>
      </c>
      <c r="BM128" s="138" t="s">
        <v>392</v>
      </c>
    </row>
    <row r="129" spans="2:65" s="1" customFormat="1" ht="16.5" customHeight="1">
      <c r="B129" s="32"/>
      <c r="C129" s="127" t="s">
        <v>275</v>
      </c>
      <c r="D129" s="127" t="s">
        <v>138</v>
      </c>
      <c r="E129" s="128" t="s">
        <v>1300</v>
      </c>
      <c r="F129" s="129" t="s">
        <v>1301</v>
      </c>
      <c r="G129" s="130" t="s">
        <v>272</v>
      </c>
      <c r="H129" s="131">
        <v>90</v>
      </c>
      <c r="I129" s="132"/>
      <c r="J129" s="133">
        <f t="shared" si="10"/>
        <v>0</v>
      </c>
      <c r="K129" s="129" t="s">
        <v>19</v>
      </c>
      <c r="L129" s="32"/>
      <c r="M129" s="134" t="s">
        <v>19</v>
      </c>
      <c r="N129" s="135" t="s">
        <v>43</v>
      </c>
      <c r="P129" s="136">
        <f t="shared" si="11"/>
        <v>0</v>
      </c>
      <c r="Q129" s="136">
        <v>0</v>
      </c>
      <c r="R129" s="136">
        <f t="shared" si="12"/>
        <v>0</v>
      </c>
      <c r="S129" s="136">
        <v>0</v>
      </c>
      <c r="T129" s="137">
        <f t="shared" si="13"/>
        <v>0</v>
      </c>
      <c r="AR129" s="138" t="s">
        <v>319</v>
      </c>
      <c r="AT129" s="138" t="s">
        <v>138</v>
      </c>
      <c r="AU129" s="138" t="s">
        <v>80</v>
      </c>
      <c r="AY129" s="17" t="s">
        <v>135</v>
      </c>
      <c r="BE129" s="139">
        <f t="shared" si="14"/>
        <v>0</v>
      </c>
      <c r="BF129" s="139">
        <f t="shared" si="15"/>
        <v>0</v>
      </c>
      <c r="BG129" s="139">
        <f t="shared" si="16"/>
        <v>0</v>
      </c>
      <c r="BH129" s="139">
        <f t="shared" si="17"/>
        <v>0</v>
      </c>
      <c r="BI129" s="139">
        <f t="shared" si="18"/>
        <v>0</v>
      </c>
      <c r="BJ129" s="17" t="s">
        <v>80</v>
      </c>
      <c r="BK129" s="139">
        <f t="shared" si="19"/>
        <v>0</v>
      </c>
      <c r="BL129" s="17" t="s">
        <v>319</v>
      </c>
      <c r="BM129" s="138" t="s">
        <v>397</v>
      </c>
    </row>
    <row r="130" spans="2:65" s="1" customFormat="1" ht="16.5" customHeight="1">
      <c r="B130" s="32"/>
      <c r="C130" s="127" t="s">
        <v>399</v>
      </c>
      <c r="D130" s="127" t="s">
        <v>138</v>
      </c>
      <c r="E130" s="128" t="s">
        <v>1302</v>
      </c>
      <c r="F130" s="129" t="s">
        <v>1303</v>
      </c>
      <c r="G130" s="130" t="s">
        <v>272</v>
      </c>
      <c r="H130" s="131">
        <v>215</v>
      </c>
      <c r="I130" s="132"/>
      <c r="J130" s="133">
        <f t="shared" si="10"/>
        <v>0</v>
      </c>
      <c r="K130" s="129" t="s">
        <v>19</v>
      </c>
      <c r="L130" s="32"/>
      <c r="M130" s="134" t="s">
        <v>19</v>
      </c>
      <c r="N130" s="135" t="s">
        <v>43</v>
      </c>
      <c r="P130" s="136">
        <f t="shared" si="11"/>
        <v>0</v>
      </c>
      <c r="Q130" s="136">
        <v>0</v>
      </c>
      <c r="R130" s="136">
        <f t="shared" si="12"/>
        <v>0</v>
      </c>
      <c r="S130" s="136">
        <v>0</v>
      </c>
      <c r="T130" s="137">
        <f t="shared" si="13"/>
        <v>0</v>
      </c>
      <c r="AR130" s="138" t="s">
        <v>319</v>
      </c>
      <c r="AT130" s="138" t="s">
        <v>138</v>
      </c>
      <c r="AU130" s="138" t="s">
        <v>80</v>
      </c>
      <c r="AY130" s="17" t="s">
        <v>135</v>
      </c>
      <c r="BE130" s="139">
        <f t="shared" si="14"/>
        <v>0</v>
      </c>
      <c r="BF130" s="139">
        <f t="shared" si="15"/>
        <v>0</v>
      </c>
      <c r="BG130" s="139">
        <f t="shared" si="16"/>
        <v>0</v>
      </c>
      <c r="BH130" s="139">
        <f t="shared" si="17"/>
        <v>0</v>
      </c>
      <c r="BI130" s="139">
        <f t="shared" si="18"/>
        <v>0</v>
      </c>
      <c r="BJ130" s="17" t="s">
        <v>80</v>
      </c>
      <c r="BK130" s="139">
        <f t="shared" si="19"/>
        <v>0</v>
      </c>
      <c r="BL130" s="17" t="s">
        <v>319</v>
      </c>
      <c r="BM130" s="138" t="s">
        <v>402</v>
      </c>
    </row>
    <row r="131" spans="2:65" s="1" customFormat="1" ht="16.5" customHeight="1">
      <c r="B131" s="32"/>
      <c r="C131" s="127" t="s">
        <v>278</v>
      </c>
      <c r="D131" s="127" t="s">
        <v>138</v>
      </c>
      <c r="E131" s="128" t="s">
        <v>1304</v>
      </c>
      <c r="F131" s="129" t="s">
        <v>1305</v>
      </c>
      <c r="G131" s="130" t="s">
        <v>272</v>
      </c>
      <c r="H131" s="131">
        <v>150</v>
      </c>
      <c r="I131" s="132"/>
      <c r="J131" s="133">
        <f t="shared" si="10"/>
        <v>0</v>
      </c>
      <c r="K131" s="129" t="s">
        <v>19</v>
      </c>
      <c r="L131" s="32"/>
      <c r="M131" s="134" t="s">
        <v>19</v>
      </c>
      <c r="N131" s="135" t="s">
        <v>43</v>
      </c>
      <c r="P131" s="136">
        <f t="shared" si="11"/>
        <v>0</v>
      </c>
      <c r="Q131" s="136">
        <v>0</v>
      </c>
      <c r="R131" s="136">
        <f t="shared" si="12"/>
        <v>0</v>
      </c>
      <c r="S131" s="136">
        <v>0</v>
      </c>
      <c r="T131" s="137">
        <f t="shared" si="13"/>
        <v>0</v>
      </c>
      <c r="AR131" s="138" t="s">
        <v>319</v>
      </c>
      <c r="AT131" s="138" t="s">
        <v>138</v>
      </c>
      <c r="AU131" s="138" t="s">
        <v>80</v>
      </c>
      <c r="AY131" s="17" t="s">
        <v>135</v>
      </c>
      <c r="BE131" s="139">
        <f t="shared" si="14"/>
        <v>0</v>
      </c>
      <c r="BF131" s="139">
        <f t="shared" si="15"/>
        <v>0</v>
      </c>
      <c r="BG131" s="139">
        <f t="shared" si="16"/>
        <v>0</v>
      </c>
      <c r="BH131" s="139">
        <f t="shared" si="17"/>
        <v>0</v>
      </c>
      <c r="BI131" s="139">
        <f t="shared" si="18"/>
        <v>0</v>
      </c>
      <c r="BJ131" s="17" t="s">
        <v>80</v>
      </c>
      <c r="BK131" s="139">
        <f t="shared" si="19"/>
        <v>0</v>
      </c>
      <c r="BL131" s="17" t="s">
        <v>319</v>
      </c>
      <c r="BM131" s="138" t="s">
        <v>406</v>
      </c>
    </row>
    <row r="132" spans="2:65" s="1" customFormat="1" ht="16.5" customHeight="1">
      <c r="B132" s="32"/>
      <c r="C132" s="127" t="s">
        <v>408</v>
      </c>
      <c r="D132" s="127" t="s">
        <v>138</v>
      </c>
      <c r="E132" s="128" t="s">
        <v>1306</v>
      </c>
      <c r="F132" s="129" t="s">
        <v>1307</v>
      </c>
      <c r="G132" s="130" t="s">
        <v>272</v>
      </c>
      <c r="H132" s="131">
        <v>135</v>
      </c>
      <c r="I132" s="132"/>
      <c r="J132" s="133">
        <f t="shared" si="10"/>
        <v>0</v>
      </c>
      <c r="K132" s="129" t="s">
        <v>19</v>
      </c>
      <c r="L132" s="32"/>
      <c r="M132" s="134" t="s">
        <v>19</v>
      </c>
      <c r="N132" s="135" t="s">
        <v>43</v>
      </c>
      <c r="P132" s="136">
        <f t="shared" si="11"/>
        <v>0</v>
      </c>
      <c r="Q132" s="136">
        <v>0</v>
      </c>
      <c r="R132" s="136">
        <f t="shared" si="12"/>
        <v>0</v>
      </c>
      <c r="S132" s="136">
        <v>0</v>
      </c>
      <c r="T132" s="137">
        <f t="shared" si="13"/>
        <v>0</v>
      </c>
      <c r="AR132" s="138" t="s">
        <v>319</v>
      </c>
      <c r="AT132" s="138" t="s">
        <v>138</v>
      </c>
      <c r="AU132" s="138" t="s">
        <v>80</v>
      </c>
      <c r="AY132" s="17" t="s">
        <v>135</v>
      </c>
      <c r="BE132" s="139">
        <f t="shared" si="14"/>
        <v>0</v>
      </c>
      <c r="BF132" s="139">
        <f t="shared" si="15"/>
        <v>0</v>
      </c>
      <c r="BG132" s="139">
        <f t="shared" si="16"/>
        <v>0</v>
      </c>
      <c r="BH132" s="139">
        <f t="shared" si="17"/>
        <v>0</v>
      </c>
      <c r="BI132" s="139">
        <f t="shared" si="18"/>
        <v>0</v>
      </c>
      <c r="BJ132" s="17" t="s">
        <v>80</v>
      </c>
      <c r="BK132" s="139">
        <f t="shared" si="19"/>
        <v>0</v>
      </c>
      <c r="BL132" s="17" t="s">
        <v>319</v>
      </c>
      <c r="BM132" s="138" t="s">
        <v>411</v>
      </c>
    </row>
    <row r="133" spans="2:65" s="1" customFormat="1" ht="16.5" customHeight="1">
      <c r="B133" s="32"/>
      <c r="C133" s="127" t="s">
        <v>281</v>
      </c>
      <c r="D133" s="127" t="s">
        <v>138</v>
      </c>
      <c r="E133" s="128" t="s">
        <v>1308</v>
      </c>
      <c r="F133" s="129" t="s">
        <v>1309</v>
      </c>
      <c r="G133" s="130" t="s">
        <v>1237</v>
      </c>
      <c r="H133" s="131">
        <v>17</v>
      </c>
      <c r="I133" s="132"/>
      <c r="J133" s="133">
        <f t="shared" si="10"/>
        <v>0</v>
      </c>
      <c r="K133" s="129" t="s">
        <v>19</v>
      </c>
      <c r="L133" s="32"/>
      <c r="M133" s="134" t="s">
        <v>19</v>
      </c>
      <c r="N133" s="135" t="s">
        <v>43</v>
      </c>
      <c r="P133" s="136">
        <f t="shared" si="11"/>
        <v>0</v>
      </c>
      <c r="Q133" s="136">
        <v>0</v>
      </c>
      <c r="R133" s="136">
        <f t="shared" si="12"/>
        <v>0</v>
      </c>
      <c r="S133" s="136">
        <v>0</v>
      </c>
      <c r="T133" s="137">
        <f t="shared" si="13"/>
        <v>0</v>
      </c>
      <c r="AR133" s="138" t="s">
        <v>319</v>
      </c>
      <c r="AT133" s="138" t="s">
        <v>138</v>
      </c>
      <c r="AU133" s="138" t="s">
        <v>80</v>
      </c>
      <c r="AY133" s="17" t="s">
        <v>135</v>
      </c>
      <c r="BE133" s="139">
        <f t="shared" si="14"/>
        <v>0</v>
      </c>
      <c r="BF133" s="139">
        <f t="shared" si="15"/>
        <v>0</v>
      </c>
      <c r="BG133" s="139">
        <f t="shared" si="16"/>
        <v>0</v>
      </c>
      <c r="BH133" s="139">
        <f t="shared" si="17"/>
        <v>0</v>
      </c>
      <c r="BI133" s="139">
        <f t="shared" si="18"/>
        <v>0</v>
      </c>
      <c r="BJ133" s="17" t="s">
        <v>80</v>
      </c>
      <c r="BK133" s="139">
        <f t="shared" si="19"/>
        <v>0</v>
      </c>
      <c r="BL133" s="17" t="s">
        <v>319</v>
      </c>
      <c r="BM133" s="138" t="s">
        <v>415</v>
      </c>
    </row>
    <row r="134" spans="2:65" s="1" customFormat="1" ht="16.5" customHeight="1">
      <c r="B134" s="32"/>
      <c r="C134" s="127" t="s">
        <v>419</v>
      </c>
      <c r="D134" s="127" t="s">
        <v>138</v>
      </c>
      <c r="E134" s="128" t="s">
        <v>1310</v>
      </c>
      <c r="F134" s="129" t="s">
        <v>1311</v>
      </c>
      <c r="G134" s="130" t="s">
        <v>1237</v>
      </c>
      <c r="H134" s="131">
        <v>20</v>
      </c>
      <c r="I134" s="132"/>
      <c r="J134" s="133">
        <f t="shared" si="10"/>
        <v>0</v>
      </c>
      <c r="K134" s="129" t="s">
        <v>19</v>
      </c>
      <c r="L134" s="32"/>
      <c r="M134" s="134" t="s">
        <v>19</v>
      </c>
      <c r="N134" s="135" t="s">
        <v>43</v>
      </c>
      <c r="P134" s="136">
        <f t="shared" si="11"/>
        <v>0</v>
      </c>
      <c r="Q134" s="136">
        <v>0</v>
      </c>
      <c r="R134" s="136">
        <f t="shared" si="12"/>
        <v>0</v>
      </c>
      <c r="S134" s="136">
        <v>0</v>
      </c>
      <c r="T134" s="137">
        <f t="shared" si="13"/>
        <v>0</v>
      </c>
      <c r="AR134" s="138" t="s">
        <v>319</v>
      </c>
      <c r="AT134" s="138" t="s">
        <v>138</v>
      </c>
      <c r="AU134" s="138" t="s">
        <v>80</v>
      </c>
      <c r="AY134" s="17" t="s">
        <v>135</v>
      </c>
      <c r="BE134" s="139">
        <f t="shared" si="14"/>
        <v>0</v>
      </c>
      <c r="BF134" s="139">
        <f t="shared" si="15"/>
        <v>0</v>
      </c>
      <c r="BG134" s="139">
        <f t="shared" si="16"/>
        <v>0</v>
      </c>
      <c r="BH134" s="139">
        <f t="shared" si="17"/>
        <v>0</v>
      </c>
      <c r="BI134" s="139">
        <f t="shared" si="18"/>
        <v>0</v>
      </c>
      <c r="BJ134" s="17" t="s">
        <v>80</v>
      </c>
      <c r="BK134" s="139">
        <f t="shared" si="19"/>
        <v>0</v>
      </c>
      <c r="BL134" s="17" t="s">
        <v>319</v>
      </c>
      <c r="BM134" s="138" t="s">
        <v>422</v>
      </c>
    </row>
    <row r="135" spans="2:65" s="1" customFormat="1" ht="16.5" customHeight="1">
      <c r="B135" s="32"/>
      <c r="C135" s="127" t="s">
        <v>288</v>
      </c>
      <c r="D135" s="127" t="s">
        <v>138</v>
      </c>
      <c r="E135" s="128" t="s">
        <v>1312</v>
      </c>
      <c r="F135" s="129" t="s">
        <v>1313</v>
      </c>
      <c r="G135" s="130" t="s">
        <v>1237</v>
      </c>
      <c r="H135" s="131">
        <v>6</v>
      </c>
      <c r="I135" s="132"/>
      <c r="J135" s="133">
        <f t="shared" si="10"/>
        <v>0</v>
      </c>
      <c r="K135" s="129" t="s">
        <v>19</v>
      </c>
      <c r="L135" s="32"/>
      <c r="M135" s="134" t="s">
        <v>19</v>
      </c>
      <c r="N135" s="135" t="s">
        <v>43</v>
      </c>
      <c r="P135" s="136">
        <f t="shared" si="11"/>
        <v>0</v>
      </c>
      <c r="Q135" s="136">
        <v>0</v>
      </c>
      <c r="R135" s="136">
        <f t="shared" si="12"/>
        <v>0</v>
      </c>
      <c r="S135" s="136">
        <v>0</v>
      </c>
      <c r="T135" s="137">
        <f t="shared" si="13"/>
        <v>0</v>
      </c>
      <c r="AR135" s="138" t="s">
        <v>319</v>
      </c>
      <c r="AT135" s="138" t="s">
        <v>138</v>
      </c>
      <c r="AU135" s="138" t="s">
        <v>80</v>
      </c>
      <c r="AY135" s="17" t="s">
        <v>135</v>
      </c>
      <c r="BE135" s="139">
        <f t="shared" si="14"/>
        <v>0</v>
      </c>
      <c r="BF135" s="139">
        <f t="shared" si="15"/>
        <v>0</v>
      </c>
      <c r="BG135" s="139">
        <f t="shared" si="16"/>
        <v>0</v>
      </c>
      <c r="BH135" s="139">
        <f t="shared" si="17"/>
        <v>0</v>
      </c>
      <c r="BI135" s="139">
        <f t="shared" si="18"/>
        <v>0</v>
      </c>
      <c r="BJ135" s="17" t="s">
        <v>80</v>
      </c>
      <c r="BK135" s="139">
        <f t="shared" si="19"/>
        <v>0</v>
      </c>
      <c r="BL135" s="17" t="s">
        <v>319</v>
      </c>
      <c r="BM135" s="138" t="s">
        <v>427</v>
      </c>
    </row>
    <row r="136" spans="2:65" s="1" customFormat="1" ht="16.5" customHeight="1">
      <c r="B136" s="32"/>
      <c r="C136" s="127" t="s">
        <v>429</v>
      </c>
      <c r="D136" s="127" t="s">
        <v>138</v>
      </c>
      <c r="E136" s="128" t="s">
        <v>1314</v>
      </c>
      <c r="F136" s="129" t="s">
        <v>1315</v>
      </c>
      <c r="G136" s="130" t="s">
        <v>1237</v>
      </c>
      <c r="H136" s="131">
        <v>35</v>
      </c>
      <c r="I136" s="132"/>
      <c r="J136" s="133">
        <f t="shared" si="10"/>
        <v>0</v>
      </c>
      <c r="K136" s="129" t="s">
        <v>19</v>
      </c>
      <c r="L136" s="32"/>
      <c r="M136" s="134" t="s">
        <v>19</v>
      </c>
      <c r="N136" s="135" t="s">
        <v>43</v>
      </c>
      <c r="P136" s="136">
        <f t="shared" si="11"/>
        <v>0</v>
      </c>
      <c r="Q136" s="136">
        <v>0</v>
      </c>
      <c r="R136" s="136">
        <f t="shared" si="12"/>
        <v>0</v>
      </c>
      <c r="S136" s="136">
        <v>0</v>
      </c>
      <c r="T136" s="137">
        <f t="shared" si="13"/>
        <v>0</v>
      </c>
      <c r="AR136" s="138" t="s">
        <v>319</v>
      </c>
      <c r="AT136" s="138" t="s">
        <v>138</v>
      </c>
      <c r="AU136" s="138" t="s">
        <v>80</v>
      </c>
      <c r="AY136" s="17" t="s">
        <v>135</v>
      </c>
      <c r="BE136" s="139">
        <f t="shared" si="14"/>
        <v>0</v>
      </c>
      <c r="BF136" s="139">
        <f t="shared" si="15"/>
        <v>0</v>
      </c>
      <c r="BG136" s="139">
        <f t="shared" si="16"/>
        <v>0</v>
      </c>
      <c r="BH136" s="139">
        <f t="shared" si="17"/>
        <v>0</v>
      </c>
      <c r="BI136" s="139">
        <f t="shared" si="18"/>
        <v>0</v>
      </c>
      <c r="BJ136" s="17" t="s">
        <v>80</v>
      </c>
      <c r="BK136" s="139">
        <f t="shared" si="19"/>
        <v>0</v>
      </c>
      <c r="BL136" s="17" t="s">
        <v>319</v>
      </c>
      <c r="BM136" s="138" t="s">
        <v>432</v>
      </c>
    </row>
    <row r="137" spans="2:65" s="1" customFormat="1" ht="16.5" customHeight="1">
      <c r="B137" s="32"/>
      <c r="C137" s="127" t="s">
        <v>298</v>
      </c>
      <c r="D137" s="127" t="s">
        <v>138</v>
      </c>
      <c r="E137" s="128" t="s">
        <v>1316</v>
      </c>
      <c r="F137" s="129" t="s">
        <v>1317</v>
      </c>
      <c r="G137" s="130" t="s">
        <v>1237</v>
      </c>
      <c r="H137" s="131">
        <v>3</v>
      </c>
      <c r="I137" s="132"/>
      <c r="J137" s="133">
        <f t="shared" si="10"/>
        <v>0</v>
      </c>
      <c r="K137" s="129" t="s">
        <v>19</v>
      </c>
      <c r="L137" s="32"/>
      <c r="M137" s="134" t="s">
        <v>19</v>
      </c>
      <c r="N137" s="135" t="s">
        <v>43</v>
      </c>
      <c r="P137" s="136">
        <f t="shared" si="11"/>
        <v>0</v>
      </c>
      <c r="Q137" s="136">
        <v>0</v>
      </c>
      <c r="R137" s="136">
        <f t="shared" si="12"/>
        <v>0</v>
      </c>
      <c r="S137" s="136">
        <v>0</v>
      </c>
      <c r="T137" s="137">
        <f t="shared" si="13"/>
        <v>0</v>
      </c>
      <c r="AR137" s="138" t="s">
        <v>319</v>
      </c>
      <c r="AT137" s="138" t="s">
        <v>138</v>
      </c>
      <c r="AU137" s="138" t="s">
        <v>80</v>
      </c>
      <c r="AY137" s="17" t="s">
        <v>135</v>
      </c>
      <c r="BE137" s="139">
        <f t="shared" si="14"/>
        <v>0</v>
      </c>
      <c r="BF137" s="139">
        <f t="shared" si="15"/>
        <v>0</v>
      </c>
      <c r="BG137" s="139">
        <f t="shared" si="16"/>
        <v>0</v>
      </c>
      <c r="BH137" s="139">
        <f t="shared" si="17"/>
        <v>0</v>
      </c>
      <c r="BI137" s="139">
        <f t="shared" si="18"/>
        <v>0</v>
      </c>
      <c r="BJ137" s="17" t="s">
        <v>80</v>
      </c>
      <c r="BK137" s="139">
        <f t="shared" si="19"/>
        <v>0</v>
      </c>
      <c r="BL137" s="17" t="s">
        <v>319</v>
      </c>
      <c r="BM137" s="138" t="s">
        <v>795</v>
      </c>
    </row>
    <row r="138" spans="2:65" s="1" customFormat="1" ht="16.5" customHeight="1">
      <c r="B138" s="32"/>
      <c r="C138" s="127" t="s">
        <v>765</v>
      </c>
      <c r="D138" s="127" t="s">
        <v>138</v>
      </c>
      <c r="E138" s="128" t="s">
        <v>1318</v>
      </c>
      <c r="F138" s="129" t="s">
        <v>1319</v>
      </c>
      <c r="G138" s="130" t="s">
        <v>1237</v>
      </c>
      <c r="H138" s="131">
        <v>13</v>
      </c>
      <c r="I138" s="132"/>
      <c r="J138" s="133">
        <f t="shared" si="10"/>
        <v>0</v>
      </c>
      <c r="K138" s="129" t="s">
        <v>19</v>
      </c>
      <c r="L138" s="32"/>
      <c r="M138" s="134" t="s">
        <v>19</v>
      </c>
      <c r="N138" s="135" t="s">
        <v>43</v>
      </c>
      <c r="P138" s="136">
        <f t="shared" si="11"/>
        <v>0</v>
      </c>
      <c r="Q138" s="136">
        <v>0</v>
      </c>
      <c r="R138" s="136">
        <f t="shared" si="12"/>
        <v>0</v>
      </c>
      <c r="S138" s="136">
        <v>0</v>
      </c>
      <c r="T138" s="137">
        <f t="shared" si="13"/>
        <v>0</v>
      </c>
      <c r="AR138" s="138" t="s">
        <v>319</v>
      </c>
      <c r="AT138" s="138" t="s">
        <v>138</v>
      </c>
      <c r="AU138" s="138" t="s">
        <v>80</v>
      </c>
      <c r="AY138" s="17" t="s">
        <v>135</v>
      </c>
      <c r="BE138" s="139">
        <f t="shared" si="14"/>
        <v>0</v>
      </c>
      <c r="BF138" s="139">
        <f t="shared" si="15"/>
        <v>0</v>
      </c>
      <c r="BG138" s="139">
        <f t="shared" si="16"/>
        <v>0</v>
      </c>
      <c r="BH138" s="139">
        <f t="shared" si="17"/>
        <v>0</v>
      </c>
      <c r="BI138" s="139">
        <f t="shared" si="18"/>
        <v>0</v>
      </c>
      <c r="BJ138" s="17" t="s">
        <v>80</v>
      </c>
      <c r="BK138" s="139">
        <f t="shared" si="19"/>
        <v>0</v>
      </c>
      <c r="BL138" s="17" t="s">
        <v>319</v>
      </c>
      <c r="BM138" s="138" t="s">
        <v>798</v>
      </c>
    </row>
    <row r="139" spans="2:65" s="1" customFormat="1" ht="16.5" customHeight="1">
      <c r="B139" s="32"/>
      <c r="C139" s="127" t="s">
        <v>306</v>
      </c>
      <c r="D139" s="127" t="s">
        <v>138</v>
      </c>
      <c r="E139" s="128" t="s">
        <v>1320</v>
      </c>
      <c r="F139" s="129" t="s">
        <v>1321</v>
      </c>
      <c r="G139" s="130" t="s">
        <v>1237</v>
      </c>
      <c r="H139" s="131">
        <v>2</v>
      </c>
      <c r="I139" s="132"/>
      <c r="J139" s="133">
        <f t="shared" si="10"/>
        <v>0</v>
      </c>
      <c r="K139" s="129" t="s">
        <v>19</v>
      </c>
      <c r="L139" s="32"/>
      <c r="M139" s="134" t="s">
        <v>19</v>
      </c>
      <c r="N139" s="135" t="s">
        <v>43</v>
      </c>
      <c r="P139" s="136">
        <f t="shared" si="11"/>
        <v>0</v>
      </c>
      <c r="Q139" s="136">
        <v>0</v>
      </c>
      <c r="R139" s="136">
        <f t="shared" si="12"/>
        <v>0</v>
      </c>
      <c r="S139" s="136">
        <v>0</v>
      </c>
      <c r="T139" s="137">
        <f t="shared" si="13"/>
        <v>0</v>
      </c>
      <c r="AR139" s="138" t="s">
        <v>319</v>
      </c>
      <c r="AT139" s="138" t="s">
        <v>138</v>
      </c>
      <c r="AU139" s="138" t="s">
        <v>80</v>
      </c>
      <c r="AY139" s="17" t="s">
        <v>135</v>
      </c>
      <c r="BE139" s="139">
        <f t="shared" si="14"/>
        <v>0</v>
      </c>
      <c r="BF139" s="139">
        <f t="shared" si="15"/>
        <v>0</v>
      </c>
      <c r="BG139" s="139">
        <f t="shared" si="16"/>
        <v>0</v>
      </c>
      <c r="BH139" s="139">
        <f t="shared" si="17"/>
        <v>0</v>
      </c>
      <c r="BI139" s="139">
        <f t="shared" si="18"/>
        <v>0</v>
      </c>
      <c r="BJ139" s="17" t="s">
        <v>80</v>
      </c>
      <c r="BK139" s="139">
        <f t="shared" si="19"/>
        <v>0</v>
      </c>
      <c r="BL139" s="17" t="s">
        <v>319</v>
      </c>
      <c r="BM139" s="138" t="s">
        <v>802</v>
      </c>
    </row>
    <row r="140" spans="2:65" s="1" customFormat="1" ht="16.5" customHeight="1">
      <c r="B140" s="32"/>
      <c r="C140" s="127" t="s">
        <v>770</v>
      </c>
      <c r="D140" s="127" t="s">
        <v>138</v>
      </c>
      <c r="E140" s="128" t="s">
        <v>1322</v>
      </c>
      <c r="F140" s="129" t="s">
        <v>1323</v>
      </c>
      <c r="G140" s="130" t="s">
        <v>1237</v>
      </c>
      <c r="H140" s="131">
        <v>11</v>
      </c>
      <c r="I140" s="132"/>
      <c r="J140" s="133">
        <f t="shared" si="10"/>
        <v>0</v>
      </c>
      <c r="K140" s="129" t="s">
        <v>19</v>
      </c>
      <c r="L140" s="32"/>
      <c r="M140" s="134" t="s">
        <v>19</v>
      </c>
      <c r="N140" s="135" t="s">
        <v>43</v>
      </c>
      <c r="P140" s="136">
        <f t="shared" si="11"/>
        <v>0</v>
      </c>
      <c r="Q140" s="136">
        <v>0</v>
      </c>
      <c r="R140" s="136">
        <f t="shared" si="12"/>
        <v>0</v>
      </c>
      <c r="S140" s="136">
        <v>0</v>
      </c>
      <c r="T140" s="137">
        <f t="shared" si="13"/>
        <v>0</v>
      </c>
      <c r="AR140" s="138" t="s">
        <v>319</v>
      </c>
      <c r="AT140" s="138" t="s">
        <v>138</v>
      </c>
      <c r="AU140" s="138" t="s">
        <v>80</v>
      </c>
      <c r="AY140" s="17" t="s">
        <v>135</v>
      </c>
      <c r="BE140" s="139">
        <f t="shared" si="14"/>
        <v>0</v>
      </c>
      <c r="BF140" s="139">
        <f t="shared" si="15"/>
        <v>0</v>
      </c>
      <c r="BG140" s="139">
        <f t="shared" si="16"/>
        <v>0</v>
      </c>
      <c r="BH140" s="139">
        <f t="shared" si="17"/>
        <v>0</v>
      </c>
      <c r="BI140" s="139">
        <f t="shared" si="18"/>
        <v>0</v>
      </c>
      <c r="BJ140" s="17" t="s">
        <v>80</v>
      </c>
      <c r="BK140" s="139">
        <f t="shared" si="19"/>
        <v>0</v>
      </c>
      <c r="BL140" s="17" t="s">
        <v>319</v>
      </c>
      <c r="BM140" s="138" t="s">
        <v>807</v>
      </c>
    </row>
    <row r="141" spans="2:65" s="1" customFormat="1" ht="16.5" customHeight="1">
      <c r="B141" s="32"/>
      <c r="C141" s="127" t="s">
        <v>310</v>
      </c>
      <c r="D141" s="127" t="s">
        <v>138</v>
      </c>
      <c r="E141" s="128" t="s">
        <v>1324</v>
      </c>
      <c r="F141" s="129" t="s">
        <v>1325</v>
      </c>
      <c r="G141" s="130" t="s">
        <v>1237</v>
      </c>
      <c r="H141" s="131">
        <v>10</v>
      </c>
      <c r="I141" s="132"/>
      <c r="J141" s="133">
        <f t="shared" si="10"/>
        <v>0</v>
      </c>
      <c r="K141" s="129" t="s">
        <v>19</v>
      </c>
      <c r="L141" s="32"/>
      <c r="M141" s="134" t="s">
        <v>19</v>
      </c>
      <c r="N141" s="135" t="s">
        <v>43</v>
      </c>
      <c r="P141" s="136">
        <f t="shared" si="11"/>
        <v>0</v>
      </c>
      <c r="Q141" s="136">
        <v>0</v>
      </c>
      <c r="R141" s="136">
        <f t="shared" si="12"/>
        <v>0</v>
      </c>
      <c r="S141" s="136">
        <v>0</v>
      </c>
      <c r="T141" s="137">
        <f t="shared" si="13"/>
        <v>0</v>
      </c>
      <c r="AR141" s="138" t="s">
        <v>319</v>
      </c>
      <c r="AT141" s="138" t="s">
        <v>138</v>
      </c>
      <c r="AU141" s="138" t="s">
        <v>80</v>
      </c>
      <c r="AY141" s="17" t="s">
        <v>135</v>
      </c>
      <c r="BE141" s="139">
        <f t="shared" si="14"/>
        <v>0</v>
      </c>
      <c r="BF141" s="139">
        <f t="shared" si="15"/>
        <v>0</v>
      </c>
      <c r="BG141" s="139">
        <f t="shared" si="16"/>
        <v>0</v>
      </c>
      <c r="BH141" s="139">
        <f t="shared" si="17"/>
        <v>0</v>
      </c>
      <c r="BI141" s="139">
        <f t="shared" si="18"/>
        <v>0</v>
      </c>
      <c r="BJ141" s="17" t="s">
        <v>80</v>
      </c>
      <c r="BK141" s="139">
        <f t="shared" si="19"/>
        <v>0</v>
      </c>
      <c r="BL141" s="17" t="s">
        <v>319</v>
      </c>
      <c r="BM141" s="138" t="s">
        <v>812</v>
      </c>
    </row>
    <row r="142" spans="2:65" s="1" customFormat="1" ht="16.5" customHeight="1">
      <c r="B142" s="32"/>
      <c r="C142" s="127" t="s">
        <v>653</v>
      </c>
      <c r="D142" s="127" t="s">
        <v>138</v>
      </c>
      <c r="E142" s="128" t="s">
        <v>1326</v>
      </c>
      <c r="F142" s="129" t="s">
        <v>1327</v>
      </c>
      <c r="G142" s="130" t="s">
        <v>272</v>
      </c>
      <c r="H142" s="131">
        <v>95</v>
      </c>
      <c r="I142" s="132"/>
      <c r="J142" s="133">
        <f t="shared" si="10"/>
        <v>0</v>
      </c>
      <c r="K142" s="129" t="s">
        <v>19</v>
      </c>
      <c r="L142" s="32"/>
      <c r="M142" s="134" t="s">
        <v>19</v>
      </c>
      <c r="N142" s="135" t="s">
        <v>43</v>
      </c>
      <c r="P142" s="136">
        <f t="shared" si="11"/>
        <v>0</v>
      </c>
      <c r="Q142" s="136">
        <v>0</v>
      </c>
      <c r="R142" s="136">
        <f t="shared" si="12"/>
        <v>0</v>
      </c>
      <c r="S142" s="136">
        <v>0</v>
      </c>
      <c r="T142" s="137">
        <f t="shared" si="13"/>
        <v>0</v>
      </c>
      <c r="AR142" s="138" t="s">
        <v>319</v>
      </c>
      <c r="AT142" s="138" t="s">
        <v>138</v>
      </c>
      <c r="AU142" s="138" t="s">
        <v>80</v>
      </c>
      <c r="AY142" s="17" t="s">
        <v>135</v>
      </c>
      <c r="BE142" s="139">
        <f t="shared" si="14"/>
        <v>0</v>
      </c>
      <c r="BF142" s="139">
        <f t="shared" si="15"/>
        <v>0</v>
      </c>
      <c r="BG142" s="139">
        <f t="shared" si="16"/>
        <v>0</v>
      </c>
      <c r="BH142" s="139">
        <f t="shared" si="17"/>
        <v>0</v>
      </c>
      <c r="BI142" s="139">
        <f t="shared" si="18"/>
        <v>0</v>
      </c>
      <c r="BJ142" s="17" t="s">
        <v>80</v>
      </c>
      <c r="BK142" s="139">
        <f t="shared" si="19"/>
        <v>0</v>
      </c>
      <c r="BL142" s="17" t="s">
        <v>319</v>
      </c>
      <c r="BM142" s="138" t="s">
        <v>816</v>
      </c>
    </row>
    <row r="143" spans="2:65" s="1" customFormat="1" ht="16.5" customHeight="1">
      <c r="B143" s="32"/>
      <c r="C143" s="127" t="s">
        <v>315</v>
      </c>
      <c r="D143" s="127" t="s">
        <v>138</v>
      </c>
      <c r="E143" s="128" t="s">
        <v>1328</v>
      </c>
      <c r="F143" s="129" t="s">
        <v>1329</v>
      </c>
      <c r="G143" s="130" t="s">
        <v>272</v>
      </c>
      <c r="H143" s="131">
        <v>185</v>
      </c>
      <c r="I143" s="132"/>
      <c r="J143" s="133">
        <f t="shared" si="10"/>
        <v>0</v>
      </c>
      <c r="K143" s="129" t="s">
        <v>19</v>
      </c>
      <c r="L143" s="32"/>
      <c r="M143" s="134" t="s">
        <v>19</v>
      </c>
      <c r="N143" s="135" t="s">
        <v>43</v>
      </c>
      <c r="P143" s="136">
        <f t="shared" si="11"/>
        <v>0</v>
      </c>
      <c r="Q143" s="136">
        <v>0</v>
      </c>
      <c r="R143" s="136">
        <f t="shared" si="12"/>
        <v>0</v>
      </c>
      <c r="S143" s="136">
        <v>0</v>
      </c>
      <c r="T143" s="137">
        <f t="shared" si="13"/>
        <v>0</v>
      </c>
      <c r="AR143" s="138" t="s">
        <v>319</v>
      </c>
      <c r="AT143" s="138" t="s">
        <v>138</v>
      </c>
      <c r="AU143" s="138" t="s">
        <v>80</v>
      </c>
      <c r="AY143" s="17" t="s">
        <v>135</v>
      </c>
      <c r="BE143" s="139">
        <f t="shared" si="14"/>
        <v>0</v>
      </c>
      <c r="BF143" s="139">
        <f t="shared" si="15"/>
        <v>0</v>
      </c>
      <c r="BG143" s="139">
        <f t="shared" si="16"/>
        <v>0</v>
      </c>
      <c r="BH143" s="139">
        <f t="shared" si="17"/>
        <v>0</v>
      </c>
      <c r="BI143" s="139">
        <f t="shared" si="18"/>
        <v>0</v>
      </c>
      <c r="BJ143" s="17" t="s">
        <v>80</v>
      </c>
      <c r="BK143" s="139">
        <f t="shared" si="19"/>
        <v>0</v>
      </c>
      <c r="BL143" s="17" t="s">
        <v>319</v>
      </c>
      <c r="BM143" s="138" t="s">
        <v>820</v>
      </c>
    </row>
    <row r="144" spans="2:65" s="1" customFormat="1" ht="16.5" customHeight="1">
      <c r="B144" s="32"/>
      <c r="C144" s="127" t="s">
        <v>779</v>
      </c>
      <c r="D144" s="127" t="s">
        <v>138</v>
      </c>
      <c r="E144" s="128" t="s">
        <v>1330</v>
      </c>
      <c r="F144" s="129" t="s">
        <v>1331</v>
      </c>
      <c r="G144" s="130" t="s">
        <v>1237</v>
      </c>
      <c r="H144" s="131">
        <v>182</v>
      </c>
      <c r="I144" s="132"/>
      <c r="J144" s="133">
        <f t="shared" si="10"/>
        <v>0</v>
      </c>
      <c r="K144" s="129" t="s">
        <v>19</v>
      </c>
      <c r="L144" s="32"/>
      <c r="M144" s="134" t="s">
        <v>19</v>
      </c>
      <c r="N144" s="135" t="s">
        <v>43</v>
      </c>
      <c r="P144" s="136">
        <f t="shared" si="11"/>
        <v>0</v>
      </c>
      <c r="Q144" s="136">
        <v>0</v>
      </c>
      <c r="R144" s="136">
        <f t="shared" si="12"/>
        <v>0</v>
      </c>
      <c r="S144" s="136">
        <v>0</v>
      </c>
      <c r="T144" s="137">
        <f t="shared" si="13"/>
        <v>0</v>
      </c>
      <c r="AR144" s="138" t="s">
        <v>319</v>
      </c>
      <c r="AT144" s="138" t="s">
        <v>138</v>
      </c>
      <c r="AU144" s="138" t="s">
        <v>80</v>
      </c>
      <c r="AY144" s="17" t="s">
        <v>135</v>
      </c>
      <c r="BE144" s="139">
        <f t="shared" si="14"/>
        <v>0</v>
      </c>
      <c r="BF144" s="139">
        <f t="shared" si="15"/>
        <v>0</v>
      </c>
      <c r="BG144" s="139">
        <f t="shared" si="16"/>
        <v>0</v>
      </c>
      <c r="BH144" s="139">
        <f t="shared" si="17"/>
        <v>0</v>
      </c>
      <c r="BI144" s="139">
        <f t="shared" si="18"/>
        <v>0</v>
      </c>
      <c r="BJ144" s="17" t="s">
        <v>80</v>
      </c>
      <c r="BK144" s="139">
        <f t="shared" si="19"/>
        <v>0</v>
      </c>
      <c r="BL144" s="17" t="s">
        <v>319</v>
      </c>
      <c r="BM144" s="138" t="s">
        <v>824</v>
      </c>
    </row>
    <row r="145" spans="2:65" s="1" customFormat="1" ht="16.5" customHeight="1">
      <c r="B145" s="32"/>
      <c r="C145" s="127" t="s">
        <v>319</v>
      </c>
      <c r="D145" s="127" t="s">
        <v>138</v>
      </c>
      <c r="E145" s="128" t="s">
        <v>1332</v>
      </c>
      <c r="F145" s="129" t="s">
        <v>1333</v>
      </c>
      <c r="G145" s="130" t="s">
        <v>1237</v>
      </c>
      <c r="H145" s="131">
        <v>40</v>
      </c>
      <c r="I145" s="132"/>
      <c r="J145" s="133">
        <f t="shared" si="10"/>
        <v>0</v>
      </c>
      <c r="K145" s="129" t="s">
        <v>19</v>
      </c>
      <c r="L145" s="32"/>
      <c r="M145" s="134" t="s">
        <v>19</v>
      </c>
      <c r="N145" s="135" t="s">
        <v>43</v>
      </c>
      <c r="P145" s="136">
        <f t="shared" si="11"/>
        <v>0</v>
      </c>
      <c r="Q145" s="136">
        <v>0</v>
      </c>
      <c r="R145" s="136">
        <f t="shared" si="12"/>
        <v>0</v>
      </c>
      <c r="S145" s="136">
        <v>0</v>
      </c>
      <c r="T145" s="137">
        <f t="shared" si="13"/>
        <v>0</v>
      </c>
      <c r="AR145" s="138" t="s">
        <v>319</v>
      </c>
      <c r="AT145" s="138" t="s">
        <v>138</v>
      </c>
      <c r="AU145" s="138" t="s">
        <v>80</v>
      </c>
      <c r="AY145" s="17" t="s">
        <v>135</v>
      </c>
      <c r="BE145" s="139">
        <f t="shared" si="14"/>
        <v>0</v>
      </c>
      <c r="BF145" s="139">
        <f t="shared" si="15"/>
        <v>0</v>
      </c>
      <c r="BG145" s="139">
        <f t="shared" si="16"/>
        <v>0</v>
      </c>
      <c r="BH145" s="139">
        <f t="shared" si="17"/>
        <v>0</v>
      </c>
      <c r="BI145" s="139">
        <f t="shared" si="18"/>
        <v>0</v>
      </c>
      <c r="BJ145" s="17" t="s">
        <v>80</v>
      </c>
      <c r="BK145" s="139">
        <f t="shared" si="19"/>
        <v>0</v>
      </c>
      <c r="BL145" s="17" t="s">
        <v>319</v>
      </c>
      <c r="BM145" s="138" t="s">
        <v>829</v>
      </c>
    </row>
    <row r="146" spans="2:65" s="1" customFormat="1" ht="16.5" customHeight="1">
      <c r="B146" s="32"/>
      <c r="C146" s="127" t="s">
        <v>784</v>
      </c>
      <c r="D146" s="127" t="s">
        <v>138</v>
      </c>
      <c r="E146" s="128" t="s">
        <v>1334</v>
      </c>
      <c r="F146" s="129" t="s">
        <v>1335</v>
      </c>
      <c r="G146" s="130" t="s">
        <v>1237</v>
      </c>
      <c r="H146" s="131">
        <v>40</v>
      </c>
      <c r="I146" s="132"/>
      <c r="J146" s="133">
        <f t="shared" ref="J146:J169" si="20">ROUND(I146*H146,2)</f>
        <v>0</v>
      </c>
      <c r="K146" s="129" t="s">
        <v>19</v>
      </c>
      <c r="L146" s="32"/>
      <c r="M146" s="134" t="s">
        <v>19</v>
      </c>
      <c r="N146" s="135" t="s">
        <v>43</v>
      </c>
      <c r="P146" s="136">
        <f t="shared" ref="P146:P169" si="21">O146*H146</f>
        <v>0</v>
      </c>
      <c r="Q146" s="136">
        <v>0</v>
      </c>
      <c r="R146" s="136">
        <f t="shared" ref="R146:R169" si="22">Q146*H146</f>
        <v>0</v>
      </c>
      <c r="S146" s="136">
        <v>0</v>
      </c>
      <c r="T146" s="137">
        <f t="shared" ref="T146:T169" si="23">S146*H146</f>
        <v>0</v>
      </c>
      <c r="AR146" s="138" t="s">
        <v>319</v>
      </c>
      <c r="AT146" s="138" t="s">
        <v>138</v>
      </c>
      <c r="AU146" s="138" t="s">
        <v>80</v>
      </c>
      <c r="AY146" s="17" t="s">
        <v>135</v>
      </c>
      <c r="BE146" s="139">
        <f t="shared" ref="BE146:BE169" si="24">IF(N146="základní",J146,0)</f>
        <v>0</v>
      </c>
      <c r="BF146" s="139">
        <f t="shared" ref="BF146:BF169" si="25">IF(N146="snížená",J146,0)</f>
        <v>0</v>
      </c>
      <c r="BG146" s="139">
        <f t="shared" ref="BG146:BG169" si="26">IF(N146="zákl. přenesená",J146,0)</f>
        <v>0</v>
      </c>
      <c r="BH146" s="139">
        <f t="shared" ref="BH146:BH169" si="27">IF(N146="sníž. přenesená",J146,0)</f>
        <v>0</v>
      </c>
      <c r="BI146" s="139">
        <f t="shared" ref="BI146:BI169" si="28">IF(N146="nulová",J146,0)</f>
        <v>0</v>
      </c>
      <c r="BJ146" s="17" t="s">
        <v>80</v>
      </c>
      <c r="BK146" s="139">
        <f t="shared" ref="BK146:BK169" si="29">ROUND(I146*H146,2)</f>
        <v>0</v>
      </c>
      <c r="BL146" s="17" t="s">
        <v>319</v>
      </c>
      <c r="BM146" s="138" t="s">
        <v>833</v>
      </c>
    </row>
    <row r="147" spans="2:65" s="1" customFormat="1" ht="16.5" customHeight="1">
      <c r="B147" s="32"/>
      <c r="C147" s="127" t="s">
        <v>324</v>
      </c>
      <c r="D147" s="127" t="s">
        <v>138</v>
      </c>
      <c r="E147" s="128" t="s">
        <v>1336</v>
      </c>
      <c r="F147" s="129" t="s">
        <v>1337</v>
      </c>
      <c r="G147" s="130" t="s">
        <v>1237</v>
      </c>
      <c r="H147" s="131">
        <v>5</v>
      </c>
      <c r="I147" s="132"/>
      <c r="J147" s="133">
        <f t="shared" si="20"/>
        <v>0</v>
      </c>
      <c r="K147" s="129" t="s">
        <v>19</v>
      </c>
      <c r="L147" s="32"/>
      <c r="M147" s="134" t="s">
        <v>19</v>
      </c>
      <c r="N147" s="135" t="s">
        <v>43</v>
      </c>
      <c r="P147" s="136">
        <f t="shared" si="21"/>
        <v>0</v>
      </c>
      <c r="Q147" s="136">
        <v>0</v>
      </c>
      <c r="R147" s="136">
        <f t="shared" si="22"/>
        <v>0</v>
      </c>
      <c r="S147" s="136">
        <v>0</v>
      </c>
      <c r="T147" s="137">
        <f t="shared" si="23"/>
        <v>0</v>
      </c>
      <c r="AR147" s="138" t="s">
        <v>319</v>
      </c>
      <c r="AT147" s="138" t="s">
        <v>138</v>
      </c>
      <c r="AU147" s="138" t="s">
        <v>80</v>
      </c>
      <c r="AY147" s="17" t="s">
        <v>135</v>
      </c>
      <c r="BE147" s="139">
        <f t="shared" si="24"/>
        <v>0</v>
      </c>
      <c r="BF147" s="139">
        <f t="shared" si="25"/>
        <v>0</v>
      </c>
      <c r="BG147" s="139">
        <f t="shared" si="26"/>
        <v>0</v>
      </c>
      <c r="BH147" s="139">
        <f t="shared" si="27"/>
        <v>0</v>
      </c>
      <c r="BI147" s="139">
        <f t="shared" si="28"/>
        <v>0</v>
      </c>
      <c r="BJ147" s="17" t="s">
        <v>80</v>
      </c>
      <c r="BK147" s="139">
        <f t="shared" si="29"/>
        <v>0</v>
      </c>
      <c r="BL147" s="17" t="s">
        <v>319</v>
      </c>
      <c r="BM147" s="138" t="s">
        <v>838</v>
      </c>
    </row>
    <row r="148" spans="2:65" s="1" customFormat="1" ht="16.5" customHeight="1">
      <c r="B148" s="32"/>
      <c r="C148" s="127" t="s">
        <v>792</v>
      </c>
      <c r="D148" s="127" t="s">
        <v>138</v>
      </c>
      <c r="E148" s="128" t="s">
        <v>1338</v>
      </c>
      <c r="F148" s="129" t="s">
        <v>1339</v>
      </c>
      <c r="G148" s="130" t="s">
        <v>1237</v>
      </c>
      <c r="H148" s="131">
        <v>8</v>
      </c>
      <c r="I148" s="132"/>
      <c r="J148" s="133">
        <f t="shared" si="20"/>
        <v>0</v>
      </c>
      <c r="K148" s="129" t="s">
        <v>19</v>
      </c>
      <c r="L148" s="32"/>
      <c r="M148" s="134" t="s">
        <v>19</v>
      </c>
      <c r="N148" s="135" t="s">
        <v>43</v>
      </c>
      <c r="P148" s="136">
        <f t="shared" si="21"/>
        <v>0</v>
      </c>
      <c r="Q148" s="136">
        <v>0</v>
      </c>
      <c r="R148" s="136">
        <f t="shared" si="22"/>
        <v>0</v>
      </c>
      <c r="S148" s="136">
        <v>0</v>
      </c>
      <c r="T148" s="137">
        <f t="shared" si="23"/>
        <v>0</v>
      </c>
      <c r="AR148" s="138" t="s">
        <v>319</v>
      </c>
      <c r="AT148" s="138" t="s">
        <v>138</v>
      </c>
      <c r="AU148" s="138" t="s">
        <v>80</v>
      </c>
      <c r="AY148" s="17" t="s">
        <v>135</v>
      </c>
      <c r="BE148" s="139">
        <f t="shared" si="24"/>
        <v>0</v>
      </c>
      <c r="BF148" s="139">
        <f t="shared" si="25"/>
        <v>0</v>
      </c>
      <c r="BG148" s="139">
        <f t="shared" si="26"/>
        <v>0</v>
      </c>
      <c r="BH148" s="139">
        <f t="shared" si="27"/>
        <v>0</v>
      </c>
      <c r="BI148" s="139">
        <f t="shared" si="28"/>
        <v>0</v>
      </c>
      <c r="BJ148" s="17" t="s">
        <v>80</v>
      </c>
      <c r="BK148" s="139">
        <f t="shared" si="29"/>
        <v>0</v>
      </c>
      <c r="BL148" s="17" t="s">
        <v>319</v>
      </c>
      <c r="BM148" s="138" t="s">
        <v>842</v>
      </c>
    </row>
    <row r="149" spans="2:65" s="1" customFormat="1" ht="16.5" customHeight="1">
      <c r="B149" s="32"/>
      <c r="C149" s="127" t="s">
        <v>328</v>
      </c>
      <c r="D149" s="127" t="s">
        <v>138</v>
      </c>
      <c r="E149" s="128" t="s">
        <v>1340</v>
      </c>
      <c r="F149" s="129" t="s">
        <v>1341</v>
      </c>
      <c r="G149" s="130" t="s">
        <v>1237</v>
      </c>
      <c r="H149" s="131">
        <v>16</v>
      </c>
      <c r="I149" s="132"/>
      <c r="J149" s="133">
        <f t="shared" si="20"/>
        <v>0</v>
      </c>
      <c r="K149" s="129" t="s">
        <v>19</v>
      </c>
      <c r="L149" s="32"/>
      <c r="M149" s="134" t="s">
        <v>19</v>
      </c>
      <c r="N149" s="135" t="s">
        <v>43</v>
      </c>
      <c r="P149" s="136">
        <f t="shared" si="21"/>
        <v>0</v>
      </c>
      <c r="Q149" s="136">
        <v>0</v>
      </c>
      <c r="R149" s="136">
        <f t="shared" si="22"/>
        <v>0</v>
      </c>
      <c r="S149" s="136">
        <v>0</v>
      </c>
      <c r="T149" s="137">
        <f t="shared" si="23"/>
        <v>0</v>
      </c>
      <c r="AR149" s="138" t="s">
        <v>319</v>
      </c>
      <c r="AT149" s="138" t="s">
        <v>138</v>
      </c>
      <c r="AU149" s="138" t="s">
        <v>80</v>
      </c>
      <c r="AY149" s="17" t="s">
        <v>135</v>
      </c>
      <c r="BE149" s="139">
        <f t="shared" si="24"/>
        <v>0</v>
      </c>
      <c r="BF149" s="139">
        <f t="shared" si="25"/>
        <v>0</v>
      </c>
      <c r="BG149" s="139">
        <f t="shared" si="26"/>
        <v>0</v>
      </c>
      <c r="BH149" s="139">
        <f t="shared" si="27"/>
        <v>0</v>
      </c>
      <c r="BI149" s="139">
        <f t="shared" si="28"/>
        <v>0</v>
      </c>
      <c r="BJ149" s="17" t="s">
        <v>80</v>
      </c>
      <c r="BK149" s="139">
        <f t="shared" si="29"/>
        <v>0</v>
      </c>
      <c r="BL149" s="17" t="s">
        <v>319</v>
      </c>
      <c r="BM149" s="138" t="s">
        <v>847</v>
      </c>
    </row>
    <row r="150" spans="2:65" s="1" customFormat="1" ht="16.5" customHeight="1">
      <c r="B150" s="32"/>
      <c r="C150" s="127" t="s">
        <v>799</v>
      </c>
      <c r="D150" s="127" t="s">
        <v>138</v>
      </c>
      <c r="E150" s="128" t="s">
        <v>1342</v>
      </c>
      <c r="F150" s="129" t="s">
        <v>1343</v>
      </c>
      <c r="G150" s="130" t="s">
        <v>1237</v>
      </c>
      <c r="H150" s="131">
        <v>8</v>
      </c>
      <c r="I150" s="132"/>
      <c r="J150" s="133">
        <f t="shared" si="20"/>
        <v>0</v>
      </c>
      <c r="K150" s="129" t="s">
        <v>19</v>
      </c>
      <c r="L150" s="32"/>
      <c r="M150" s="134" t="s">
        <v>19</v>
      </c>
      <c r="N150" s="135" t="s">
        <v>43</v>
      </c>
      <c r="P150" s="136">
        <f t="shared" si="21"/>
        <v>0</v>
      </c>
      <c r="Q150" s="136">
        <v>0</v>
      </c>
      <c r="R150" s="136">
        <f t="shared" si="22"/>
        <v>0</v>
      </c>
      <c r="S150" s="136">
        <v>0</v>
      </c>
      <c r="T150" s="137">
        <f t="shared" si="23"/>
        <v>0</v>
      </c>
      <c r="AR150" s="138" t="s">
        <v>319</v>
      </c>
      <c r="AT150" s="138" t="s">
        <v>138</v>
      </c>
      <c r="AU150" s="138" t="s">
        <v>80</v>
      </c>
      <c r="AY150" s="17" t="s">
        <v>135</v>
      </c>
      <c r="BE150" s="139">
        <f t="shared" si="24"/>
        <v>0</v>
      </c>
      <c r="BF150" s="139">
        <f t="shared" si="25"/>
        <v>0</v>
      </c>
      <c r="BG150" s="139">
        <f t="shared" si="26"/>
        <v>0</v>
      </c>
      <c r="BH150" s="139">
        <f t="shared" si="27"/>
        <v>0</v>
      </c>
      <c r="BI150" s="139">
        <f t="shared" si="28"/>
        <v>0</v>
      </c>
      <c r="BJ150" s="17" t="s">
        <v>80</v>
      </c>
      <c r="BK150" s="139">
        <f t="shared" si="29"/>
        <v>0</v>
      </c>
      <c r="BL150" s="17" t="s">
        <v>319</v>
      </c>
      <c r="BM150" s="138" t="s">
        <v>851</v>
      </c>
    </row>
    <row r="151" spans="2:65" s="1" customFormat="1" ht="16.5" customHeight="1">
      <c r="B151" s="32"/>
      <c r="C151" s="127" t="s">
        <v>333</v>
      </c>
      <c r="D151" s="127" t="s">
        <v>138</v>
      </c>
      <c r="E151" s="128" t="s">
        <v>1344</v>
      </c>
      <c r="F151" s="129" t="s">
        <v>1345</v>
      </c>
      <c r="G151" s="130" t="s">
        <v>272</v>
      </c>
      <c r="H151" s="131">
        <v>150</v>
      </c>
      <c r="I151" s="132"/>
      <c r="J151" s="133">
        <f t="shared" si="20"/>
        <v>0</v>
      </c>
      <c r="K151" s="129" t="s">
        <v>19</v>
      </c>
      <c r="L151" s="32"/>
      <c r="M151" s="134" t="s">
        <v>19</v>
      </c>
      <c r="N151" s="135" t="s">
        <v>43</v>
      </c>
      <c r="P151" s="136">
        <f t="shared" si="21"/>
        <v>0</v>
      </c>
      <c r="Q151" s="136">
        <v>0</v>
      </c>
      <c r="R151" s="136">
        <f t="shared" si="22"/>
        <v>0</v>
      </c>
      <c r="S151" s="136">
        <v>0</v>
      </c>
      <c r="T151" s="137">
        <f t="shared" si="23"/>
        <v>0</v>
      </c>
      <c r="AR151" s="138" t="s">
        <v>319</v>
      </c>
      <c r="AT151" s="138" t="s">
        <v>138</v>
      </c>
      <c r="AU151" s="138" t="s">
        <v>80</v>
      </c>
      <c r="AY151" s="17" t="s">
        <v>135</v>
      </c>
      <c r="BE151" s="139">
        <f t="shared" si="24"/>
        <v>0</v>
      </c>
      <c r="BF151" s="139">
        <f t="shared" si="25"/>
        <v>0</v>
      </c>
      <c r="BG151" s="139">
        <f t="shared" si="26"/>
        <v>0</v>
      </c>
      <c r="BH151" s="139">
        <f t="shared" si="27"/>
        <v>0</v>
      </c>
      <c r="BI151" s="139">
        <f t="shared" si="28"/>
        <v>0</v>
      </c>
      <c r="BJ151" s="17" t="s">
        <v>80</v>
      </c>
      <c r="BK151" s="139">
        <f t="shared" si="29"/>
        <v>0</v>
      </c>
      <c r="BL151" s="17" t="s">
        <v>319</v>
      </c>
      <c r="BM151" s="138" t="s">
        <v>855</v>
      </c>
    </row>
    <row r="152" spans="2:65" s="1" customFormat="1" ht="16.5" customHeight="1">
      <c r="B152" s="32"/>
      <c r="C152" s="127" t="s">
        <v>809</v>
      </c>
      <c r="D152" s="127" t="s">
        <v>138</v>
      </c>
      <c r="E152" s="128" t="s">
        <v>1346</v>
      </c>
      <c r="F152" s="129" t="s">
        <v>1347</v>
      </c>
      <c r="G152" s="130" t="s">
        <v>272</v>
      </c>
      <c r="H152" s="131">
        <v>220</v>
      </c>
      <c r="I152" s="132"/>
      <c r="J152" s="133">
        <f t="shared" si="20"/>
        <v>0</v>
      </c>
      <c r="K152" s="129" t="s">
        <v>19</v>
      </c>
      <c r="L152" s="32"/>
      <c r="M152" s="134" t="s">
        <v>19</v>
      </c>
      <c r="N152" s="135" t="s">
        <v>43</v>
      </c>
      <c r="P152" s="136">
        <f t="shared" si="21"/>
        <v>0</v>
      </c>
      <c r="Q152" s="136">
        <v>0</v>
      </c>
      <c r="R152" s="136">
        <f t="shared" si="22"/>
        <v>0</v>
      </c>
      <c r="S152" s="136">
        <v>0</v>
      </c>
      <c r="T152" s="137">
        <f t="shared" si="23"/>
        <v>0</v>
      </c>
      <c r="AR152" s="138" t="s">
        <v>319</v>
      </c>
      <c r="AT152" s="138" t="s">
        <v>138</v>
      </c>
      <c r="AU152" s="138" t="s">
        <v>80</v>
      </c>
      <c r="AY152" s="17" t="s">
        <v>135</v>
      </c>
      <c r="BE152" s="139">
        <f t="shared" si="24"/>
        <v>0</v>
      </c>
      <c r="BF152" s="139">
        <f t="shared" si="25"/>
        <v>0</v>
      </c>
      <c r="BG152" s="139">
        <f t="shared" si="26"/>
        <v>0</v>
      </c>
      <c r="BH152" s="139">
        <f t="shared" si="27"/>
        <v>0</v>
      </c>
      <c r="BI152" s="139">
        <f t="shared" si="28"/>
        <v>0</v>
      </c>
      <c r="BJ152" s="17" t="s">
        <v>80</v>
      </c>
      <c r="BK152" s="139">
        <f t="shared" si="29"/>
        <v>0</v>
      </c>
      <c r="BL152" s="17" t="s">
        <v>319</v>
      </c>
      <c r="BM152" s="138" t="s">
        <v>858</v>
      </c>
    </row>
    <row r="153" spans="2:65" s="1" customFormat="1" ht="16.5" customHeight="1">
      <c r="B153" s="32"/>
      <c r="C153" s="127" t="s">
        <v>338</v>
      </c>
      <c r="D153" s="127" t="s">
        <v>138</v>
      </c>
      <c r="E153" s="128" t="s">
        <v>1348</v>
      </c>
      <c r="F153" s="129" t="s">
        <v>1349</v>
      </c>
      <c r="G153" s="130" t="s">
        <v>272</v>
      </c>
      <c r="H153" s="131">
        <v>430</v>
      </c>
      <c r="I153" s="132"/>
      <c r="J153" s="133">
        <f t="shared" si="20"/>
        <v>0</v>
      </c>
      <c r="K153" s="129" t="s">
        <v>19</v>
      </c>
      <c r="L153" s="32"/>
      <c r="M153" s="134" t="s">
        <v>19</v>
      </c>
      <c r="N153" s="135" t="s">
        <v>43</v>
      </c>
      <c r="P153" s="136">
        <f t="shared" si="21"/>
        <v>0</v>
      </c>
      <c r="Q153" s="136">
        <v>0</v>
      </c>
      <c r="R153" s="136">
        <f t="shared" si="22"/>
        <v>0</v>
      </c>
      <c r="S153" s="136">
        <v>0</v>
      </c>
      <c r="T153" s="137">
        <f t="shared" si="23"/>
        <v>0</v>
      </c>
      <c r="AR153" s="138" t="s">
        <v>319</v>
      </c>
      <c r="AT153" s="138" t="s">
        <v>138</v>
      </c>
      <c r="AU153" s="138" t="s">
        <v>80</v>
      </c>
      <c r="AY153" s="17" t="s">
        <v>135</v>
      </c>
      <c r="BE153" s="139">
        <f t="shared" si="24"/>
        <v>0</v>
      </c>
      <c r="BF153" s="139">
        <f t="shared" si="25"/>
        <v>0</v>
      </c>
      <c r="BG153" s="139">
        <f t="shared" si="26"/>
        <v>0</v>
      </c>
      <c r="BH153" s="139">
        <f t="shared" si="27"/>
        <v>0</v>
      </c>
      <c r="BI153" s="139">
        <f t="shared" si="28"/>
        <v>0</v>
      </c>
      <c r="BJ153" s="17" t="s">
        <v>80</v>
      </c>
      <c r="BK153" s="139">
        <f t="shared" si="29"/>
        <v>0</v>
      </c>
      <c r="BL153" s="17" t="s">
        <v>319</v>
      </c>
      <c r="BM153" s="138" t="s">
        <v>863</v>
      </c>
    </row>
    <row r="154" spans="2:65" s="1" customFormat="1" ht="16.5" customHeight="1">
      <c r="B154" s="32"/>
      <c r="C154" s="127" t="s">
        <v>817</v>
      </c>
      <c r="D154" s="127" t="s">
        <v>138</v>
      </c>
      <c r="E154" s="128" t="s">
        <v>1350</v>
      </c>
      <c r="F154" s="129" t="s">
        <v>1351</v>
      </c>
      <c r="G154" s="130" t="s">
        <v>272</v>
      </c>
      <c r="H154" s="131">
        <v>270</v>
      </c>
      <c r="I154" s="132"/>
      <c r="J154" s="133">
        <f t="shared" si="20"/>
        <v>0</v>
      </c>
      <c r="K154" s="129" t="s">
        <v>19</v>
      </c>
      <c r="L154" s="32"/>
      <c r="M154" s="134" t="s">
        <v>19</v>
      </c>
      <c r="N154" s="135" t="s">
        <v>43</v>
      </c>
      <c r="P154" s="136">
        <f t="shared" si="21"/>
        <v>0</v>
      </c>
      <c r="Q154" s="136">
        <v>0</v>
      </c>
      <c r="R154" s="136">
        <f t="shared" si="22"/>
        <v>0</v>
      </c>
      <c r="S154" s="136">
        <v>0</v>
      </c>
      <c r="T154" s="137">
        <f t="shared" si="23"/>
        <v>0</v>
      </c>
      <c r="AR154" s="138" t="s">
        <v>319</v>
      </c>
      <c r="AT154" s="138" t="s">
        <v>138</v>
      </c>
      <c r="AU154" s="138" t="s">
        <v>80</v>
      </c>
      <c r="AY154" s="17" t="s">
        <v>135</v>
      </c>
      <c r="BE154" s="139">
        <f t="shared" si="24"/>
        <v>0</v>
      </c>
      <c r="BF154" s="139">
        <f t="shared" si="25"/>
        <v>0</v>
      </c>
      <c r="BG154" s="139">
        <f t="shared" si="26"/>
        <v>0</v>
      </c>
      <c r="BH154" s="139">
        <f t="shared" si="27"/>
        <v>0</v>
      </c>
      <c r="BI154" s="139">
        <f t="shared" si="28"/>
        <v>0</v>
      </c>
      <c r="BJ154" s="17" t="s">
        <v>80</v>
      </c>
      <c r="BK154" s="139">
        <f t="shared" si="29"/>
        <v>0</v>
      </c>
      <c r="BL154" s="17" t="s">
        <v>319</v>
      </c>
      <c r="BM154" s="138" t="s">
        <v>868</v>
      </c>
    </row>
    <row r="155" spans="2:65" s="1" customFormat="1" ht="16.5" customHeight="1">
      <c r="B155" s="32"/>
      <c r="C155" s="127" t="s">
        <v>343</v>
      </c>
      <c r="D155" s="127" t="s">
        <v>138</v>
      </c>
      <c r="E155" s="128" t="s">
        <v>1352</v>
      </c>
      <c r="F155" s="129" t="s">
        <v>1353</v>
      </c>
      <c r="G155" s="130" t="s">
        <v>272</v>
      </c>
      <c r="H155" s="131">
        <v>840</v>
      </c>
      <c r="I155" s="132"/>
      <c r="J155" s="133">
        <f t="shared" si="20"/>
        <v>0</v>
      </c>
      <c r="K155" s="129" t="s">
        <v>19</v>
      </c>
      <c r="L155" s="32"/>
      <c r="M155" s="134" t="s">
        <v>19</v>
      </c>
      <c r="N155" s="135" t="s">
        <v>43</v>
      </c>
      <c r="P155" s="136">
        <f t="shared" si="21"/>
        <v>0</v>
      </c>
      <c r="Q155" s="136">
        <v>0</v>
      </c>
      <c r="R155" s="136">
        <f t="shared" si="22"/>
        <v>0</v>
      </c>
      <c r="S155" s="136">
        <v>0</v>
      </c>
      <c r="T155" s="137">
        <f t="shared" si="23"/>
        <v>0</v>
      </c>
      <c r="AR155" s="138" t="s">
        <v>319</v>
      </c>
      <c r="AT155" s="138" t="s">
        <v>138</v>
      </c>
      <c r="AU155" s="138" t="s">
        <v>80</v>
      </c>
      <c r="AY155" s="17" t="s">
        <v>135</v>
      </c>
      <c r="BE155" s="139">
        <f t="shared" si="24"/>
        <v>0</v>
      </c>
      <c r="BF155" s="139">
        <f t="shared" si="25"/>
        <v>0</v>
      </c>
      <c r="BG155" s="139">
        <f t="shared" si="26"/>
        <v>0</v>
      </c>
      <c r="BH155" s="139">
        <f t="shared" si="27"/>
        <v>0</v>
      </c>
      <c r="BI155" s="139">
        <f t="shared" si="28"/>
        <v>0</v>
      </c>
      <c r="BJ155" s="17" t="s">
        <v>80</v>
      </c>
      <c r="BK155" s="139">
        <f t="shared" si="29"/>
        <v>0</v>
      </c>
      <c r="BL155" s="17" t="s">
        <v>319</v>
      </c>
      <c r="BM155" s="138" t="s">
        <v>872</v>
      </c>
    </row>
    <row r="156" spans="2:65" s="1" customFormat="1" ht="16.5" customHeight="1">
      <c r="B156" s="32"/>
      <c r="C156" s="127" t="s">
        <v>826</v>
      </c>
      <c r="D156" s="127" t="s">
        <v>138</v>
      </c>
      <c r="E156" s="128" t="s">
        <v>1354</v>
      </c>
      <c r="F156" s="129" t="s">
        <v>1355</v>
      </c>
      <c r="G156" s="130" t="s">
        <v>272</v>
      </c>
      <c r="H156" s="131">
        <v>2220</v>
      </c>
      <c r="I156" s="132"/>
      <c r="J156" s="133">
        <f t="shared" si="20"/>
        <v>0</v>
      </c>
      <c r="K156" s="129" t="s">
        <v>19</v>
      </c>
      <c r="L156" s="32"/>
      <c r="M156" s="134" t="s">
        <v>19</v>
      </c>
      <c r="N156" s="135" t="s">
        <v>43</v>
      </c>
      <c r="P156" s="136">
        <f t="shared" si="21"/>
        <v>0</v>
      </c>
      <c r="Q156" s="136">
        <v>0</v>
      </c>
      <c r="R156" s="136">
        <f t="shared" si="22"/>
        <v>0</v>
      </c>
      <c r="S156" s="136">
        <v>0</v>
      </c>
      <c r="T156" s="137">
        <f t="shared" si="23"/>
        <v>0</v>
      </c>
      <c r="AR156" s="138" t="s">
        <v>319</v>
      </c>
      <c r="AT156" s="138" t="s">
        <v>138</v>
      </c>
      <c r="AU156" s="138" t="s">
        <v>80</v>
      </c>
      <c r="AY156" s="17" t="s">
        <v>135</v>
      </c>
      <c r="BE156" s="139">
        <f t="shared" si="24"/>
        <v>0</v>
      </c>
      <c r="BF156" s="139">
        <f t="shared" si="25"/>
        <v>0</v>
      </c>
      <c r="BG156" s="139">
        <f t="shared" si="26"/>
        <v>0</v>
      </c>
      <c r="BH156" s="139">
        <f t="shared" si="27"/>
        <v>0</v>
      </c>
      <c r="BI156" s="139">
        <f t="shared" si="28"/>
        <v>0</v>
      </c>
      <c r="BJ156" s="17" t="s">
        <v>80</v>
      </c>
      <c r="BK156" s="139">
        <f t="shared" si="29"/>
        <v>0</v>
      </c>
      <c r="BL156" s="17" t="s">
        <v>319</v>
      </c>
      <c r="BM156" s="138" t="s">
        <v>875</v>
      </c>
    </row>
    <row r="157" spans="2:65" s="1" customFormat="1" ht="16.5" customHeight="1">
      <c r="B157" s="32"/>
      <c r="C157" s="127" t="s">
        <v>347</v>
      </c>
      <c r="D157" s="127" t="s">
        <v>138</v>
      </c>
      <c r="E157" s="128" t="s">
        <v>1356</v>
      </c>
      <c r="F157" s="129" t="s">
        <v>1357</v>
      </c>
      <c r="G157" s="130" t="s">
        <v>272</v>
      </c>
      <c r="H157" s="131">
        <v>663</v>
      </c>
      <c r="I157" s="132"/>
      <c r="J157" s="133">
        <f t="shared" si="20"/>
        <v>0</v>
      </c>
      <c r="K157" s="129" t="s">
        <v>19</v>
      </c>
      <c r="L157" s="32"/>
      <c r="M157" s="134" t="s">
        <v>19</v>
      </c>
      <c r="N157" s="135" t="s">
        <v>43</v>
      </c>
      <c r="P157" s="136">
        <f t="shared" si="21"/>
        <v>0</v>
      </c>
      <c r="Q157" s="136">
        <v>0</v>
      </c>
      <c r="R157" s="136">
        <f t="shared" si="22"/>
        <v>0</v>
      </c>
      <c r="S157" s="136">
        <v>0</v>
      </c>
      <c r="T157" s="137">
        <f t="shared" si="23"/>
        <v>0</v>
      </c>
      <c r="AR157" s="138" t="s">
        <v>319</v>
      </c>
      <c r="AT157" s="138" t="s">
        <v>138</v>
      </c>
      <c r="AU157" s="138" t="s">
        <v>80</v>
      </c>
      <c r="AY157" s="17" t="s">
        <v>135</v>
      </c>
      <c r="BE157" s="139">
        <f t="shared" si="24"/>
        <v>0</v>
      </c>
      <c r="BF157" s="139">
        <f t="shared" si="25"/>
        <v>0</v>
      </c>
      <c r="BG157" s="139">
        <f t="shared" si="26"/>
        <v>0</v>
      </c>
      <c r="BH157" s="139">
        <f t="shared" si="27"/>
        <v>0</v>
      </c>
      <c r="BI157" s="139">
        <f t="shared" si="28"/>
        <v>0</v>
      </c>
      <c r="BJ157" s="17" t="s">
        <v>80</v>
      </c>
      <c r="BK157" s="139">
        <f t="shared" si="29"/>
        <v>0</v>
      </c>
      <c r="BL157" s="17" t="s">
        <v>319</v>
      </c>
      <c r="BM157" s="138" t="s">
        <v>879</v>
      </c>
    </row>
    <row r="158" spans="2:65" s="1" customFormat="1" ht="16.5" customHeight="1">
      <c r="B158" s="32"/>
      <c r="C158" s="127" t="s">
        <v>835</v>
      </c>
      <c r="D158" s="127" t="s">
        <v>138</v>
      </c>
      <c r="E158" s="128" t="s">
        <v>1358</v>
      </c>
      <c r="F158" s="129" t="s">
        <v>1359</v>
      </c>
      <c r="G158" s="130" t="s">
        <v>272</v>
      </c>
      <c r="H158" s="131">
        <v>10</v>
      </c>
      <c r="I158" s="132"/>
      <c r="J158" s="133">
        <f t="shared" si="20"/>
        <v>0</v>
      </c>
      <c r="K158" s="129" t="s">
        <v>19</v>
      </c>
      <c r="L158" s="32"/>
      <c r="M158" s="134" t="s">
        <v>19</v>
      </c>
      <c r="N158" s="135" t="s">
        <v>43</v>
      </c>
      <c r="P158" s="136">
        <f t="shared" si="21"/>
        <v>0</v>
      </c>
      <c r="Q158" s="136">
        <v>0</v>
      </c>
      <c r="R158" s="136">
        <f t="shared" si="22"/>
        <v>0</v>
      </c>
      <c r="S158" s="136">
        <v>0</v>
      </c>
      <c r="T158" s="137">
        <f t="shared" si="23"/>
        <v>0</v>
      </c>
      <c r="AR158" s="138" t="s">
        <v>319</v>
      </c>
      <c r="AT158" s="138" t="s">
        <v>138</v>
      </c>
      <c r="AU158" s="138" t="s">
        <v>80</v>
      </c>
      <c r="AY158" s="17" t="s">
        <v>135</v>
      </c>
      <c r="BE158" s="139">
        <f t="shared" si="24"/>
        <v>0</v>
      </c>
      <c r="BF158" s="139">
        <f t="shared" si="25"/>
        <v>0</v>
      </c>
      <c r="BG158" s="139">
        <f t="shared" si="26"/>
        <v>0</v>
      </c>
      <c r="BH158" s="139">
        <f t="shared" si="27"/>
        <v>0</v>
      </c>
      <c r="BI158" s="139">
        <f t="shared" si="28"/>
        <v>0</v>
      </c>
      <c r="BJ158" s="17" t="s">
        <v>80</v>
      </c>
      <c r="BK158" s="139">
        <f t="shared" si="29"/>
        <v>0</v>
      </c>
      <c r="BL158" s="17" t="s">
        <v>319</v>
      </c>
      <c r="BM158" s="138" t="s">
        <v>882</v>
      </c>
    </row>
    <row r="159" spans="2:65" s="1" customFormat="1" ht="16.5" customHeight="1">
      <c r="B159" s="32"/>
      <c r="C159" s="127" t="s">
        <v>352</v>
      </c>
      <c r="D159" s="127" t="s">
        <v>138</v>
      </c>
      <c r="E159" s="128" t="s">
        <v>1360</v>
      </c>
      <c r="F159" s="129" t="s">
        <v>1361</v>
      </c>
      <c r="G159" s="130" t="s">
        <v>272</v>
      </c>
      <c r="H159" s="131">
        <v>80</v>
      </c>
      <c r="I159" s="132"/>
      <c r="J159" s="133">
        <f t="shared" si="20"/>
        <v>0</v>
      </c>
      <c r="K159" s="129" t="s">
        <v>19</v>
      </c>
      <c r="L159" s="32"/>
      <c r="M159" s="134" t="s">
        <v>19</v>
      </c>
      <c r="N159" s="135" t="s">
        <v>43</v>
      </c>
      <c r="P159" s="136">
        <f t="shared" si="21"/>
        <v>0</v>
      </c>
      <c r="Q159" s="136">
        <v>0</v>
      </c>
      <c r="R159" s="136">
        <f t="shared" si="22"/>
        <v>0</v>
      </c>
      <c r="S159" s="136">
        <v>0</v>
      </c>
      <c r="T159" s="137">
        <f t="shared" si="23"/>
        <v>0</v>
      </c>
      <c r="AR159" s="138" t="s">
        <v>319</v>
      </c>
      <c r="AT159" s="138" t="s">
        <v>138</v>
      </c>
      <c r="AU159" s="138" t="s">
        <v>80</v>
      </c>
      <c r="AY159" s="17" t="s">
        <v>135</v>
      </c>
      <c r="BE159" s="139">
        <f t="shared" si="24"/>
        <v>0</v>
      </c>
      <c r="BF159" s="139">
        <f t="shared" si="25"/>
        <v>0</v>
      </c>
      <c r="BG159" s="139">
        <f t="shared" si="26"/>
        <v>0</v>
      </c>
      <c r="BH159" s="139">
        <f t="shared" si="27"/>
        <v>0</v>
      </c>
      <c r="BI159" s="139">
        <f t="shared" si="28"/>
        <v>0</v>
      </c>
      <c r="BJ159" s="17" t="s">
        <v>80</v>
      </c>
      <c r="BK159" s="139">
        <f t="shared" si="29"/>
        <v>0</v>
      </c>
      <c r="BL159" s="17" t="s">
        <v>319</v>
      </c>
      <c r="BM159" s="138" t="s">
        <v>886</v>
      </c>
    </row>
    <row r="160" spans="2:65" s="1" customFormat="1" ht="16.5" customHeight="1">
      <c r="B160" s="32"/>
      <c r="C160" s="127" t="s">
        <v>844</v>
      </c>
      <c r="D160" s="127" t="s">
        <v>138</v>
      </c>
      <c r="E160" s="128" t="s">
        <v>1362</v>
      </c>
      <c r="F160" s="129" t="s">
        <v>1363</v>
      </c>
      <c r="G160" s="130" t="s">
        <v>272</v>
      </c>
      <c r="H160" s="131">
        <v>360</v>
      </c>
      <c r="I160" s="132"/>
      <c r="J160" s="133">
        <f t="shared" si="20"/>
        <v>0</v>
      </c>
      <c r="K160" s="129" t="s">
        <v>19</v>
      </c>
      <c r="L160" s="32"/>
      <c r="M160" s="134" t="s">
        <v>19</v>
      </c>
      <c r="N160" s="135" t="s">
        <v>43</v>
      </c>
      <c r="P160" s="136">
        <f t="shared" si="21"/>
        <v>0</v>
      </c>
      <c r="Q160" s="136">
        <v>0</v>
      </c>
      <c r="R160" s="136">
        <f t="shared" si="22"/>
        <v>0</v>
      </c>
      <c r="S160" s="136">
        <v>0</v>
      </c>
      <c r="T160" s="137">
        <f t="shared" si="23"/>
        <v>0</v>
      </c>
      <c r="AR160" s="138" t="s">
        <v>319</v>
      </c>
      <c r="AT160" s="138" t="s">
        <v>138</v>
      </c>
      <c r="AU160" s="138" t="s">
        <v>80</v>
      </c>
      <c r="AY160" s="17" t="s">
        <v>135</v>
      </c>
      <c r="BE160" s="139">
        <f t="shared" si="24"/>
        <v>0</v>
      </c>
      <c r="BF160" s="139">
        <f t="shared" si="25"/>
        <v>0</v>
      </c>
      <c r="BG160" s="139">
        <f t="shared" si="26"/>
        <v>0</v>
      </c>
      <c r="BH160" s="139">
        <f t="shared" si="27"/>
        <v>0</v>
      </c>
      <c r="BI160" s="139">
        <f t="shared" si="28"/>
        <v>0</v>
      </c>
      <c r="BJ160" s="17" t="s">
        <v>80</v>
      </c>
      <c r="BK160" s="139">
        <f t="shared" si="29"/>
        <v>0</v>
      </c>
      <c r="BL160" s="17" t="s">
        <v>319</v>
      </c>
      <c r="BM160" s="138" t="s">
        <v>889</v>
      </c>
    </row>
    <row r="161" spans="2:65" s="1" customFormat="1" ht="16.5" customHeight="1">
      <c r="B161" s="32"/>
      <c r="C161" s="127" t="s">
        <v>358</v>
      </c>
      <c r="D161" s="127" t="s">
        <v>138</v>
      </c>
      <c r="E161" s="128" t="s">
        <v>1364</v>
      </c>
      <c r="F161" s="129" t="s">
        <v>1365</v>
      </c>
      <c r="G161" s="130" t="s">
        <v>272</v>
      </c>
      <c r="H161" s="131">
        <v>487</v>
      </c>
      <c r="I161" s="132"/>
      <c r="J161" s="133">
        <f t="shared" si="20"/>
        <v>0</v>
      </c>
      <c r="K161" s="129" t="s">
        <v>19</v>
      </c>
      <c r="L161" s="32"/>
      <c r="M161" s="134" t="s">
        <v>19</v>
      </c>
      <c r="N161" s="135" t="s">
        <v>43</v>
      </c>
      <c r="P161" s="136">
        <f t="shared" si="21"/>
        <v>0</v>
      </c>
      <c r="Q161" s="136">
        <v>0</v>
      </c>
      <c r="R161" s="136">
        <f t="shared" si="22"/>
        <v>0</v>
      </c>
      <c r="S161" s="136">
        <v>0</v>
      </c>
      <c r="T161" s="137">
        <f t="shared" si="23"/>
        <v>0</v>
      </c>
      <c r="AR161" s="138" t="s">
        <v>319</v>
      </c>
      <c r="AT161" s="138" t="s">
        <v>138</v>
      </c>
      <c r="AU161" s="138" t="s">
        <v>80</v>
      </c>
      <c r="AY161" s="17" t="s">
        <v>135</v>
      </c>
      <c r="BE161" s="139">
        <f t="shared" si="24"/>
        <v>0</v>
      </c>
      <c r="BF161" s="139">
        <f t="shared" si="25"/>
        <v>0</v>
      </c>
      <c r="BG161" s="139">
        <f t="shared" si="26"/>
        <v>0</v>
      </c>
      <c r="BH161" s="139">
        <f t="shared" si="27"/>
        <v>0</v>
      </c>
      <c r="BI161" s="139">
        <f t="shared" si="28"/>
        <v>0</v>
      </c>
      <c r="BJ161" s="17" t="s">
        <v>80</v>
      </c>
      <c r="BK161" s="139">
        <f t="shared" si="29"/>
        <v>0</v>
      </c>
      <c r="BL161" s="17" t="s">
        <v>319</v>
      </c>
      <c r="BM161" s="138" t="s">
        <v>893</v>
      </c>
    </row>
    <row r="162" spans="2:65" s="1" customFormat="1" ht="16.5" customHeight="1">
      <c r="B162" s="32"/>
      <c r="C162" s="127" t="s">
        <v>852</v>
      </c>
      <c r="D162" s="127" t="s">
        <v>138</v>
      </c>
      <c r="E162" s="128" t="s">
        <v>1366</v>
      </c>
      <c r="F162" s="129" t="s">
        <v>1367</v>
      </c>
      <c r="G162" s="130" t="s">
        <v>272</v>
      </c>
      <c r="H162" s="131">
        <v>95</v>
      </c>
      <c r="I162" s="132"/>
      <c r="J162" s="133">
        <f t="shared" si="20"/>
        <v>0</v>
      </c>
      <c r="K162" s="129" t="s">
        <v>19</v>
      </c>
      <c r="L162" s="32"/>
      <c r="M162" s="134" t="s">
        <v>19</v>
      </c>
      <c r="N162" s="135" t="s">
        <v>43</v>
      </c>
      <c r="P162" s="136">
        <f t="shared" si="21"/>
        <v>0</v>
      </c>
      <c r="Q162" s="136">
        <v>0</v>
      </c>
      <c r="R162" s="136">
        <f t="shared" si="22"/>
        <v>0</v>
      </c>
      <c r="S162" s="136">
        <v>0</v>
      </c>
      <c r="T162" s="137">
        <f t="shared" si="23"/>
        <v>0</v>
      </c>
      <c r="AR162" s="138" t="s">
        <v>319</v>
      </c>
      <c r="AT162" s="138" t="s">
        <v>138</v>
      </c>
      <c r="AU162" s="138" t="s">
        <v>80</v>
      </c>
      <c r="AY162" s="17" t="s">
        <v>135</v>
      </c>
      <c r="BE162" s="139">
        <f t="shared" si="24"/>
        <v>0</v>
      </c>
      <c r="BF162" s="139">
        <f t="shared" si="25"/>
        <v>0</v>
      </c>
      <c r="BG162" s="139">
        <f t="shared" si="26"/>
        <v>0</v>
      </c>
      <c r="BH162" s="139">
        <f t="shared" si="27"/>
        <v>0</v>
      </c>
      <c r="BI162" s="139">
        <f t="shared" si="28"/>
        <v>0</v>
      </c>
      <c r="BJ162" s="17" t="s">
        <v>80</v>
      </c>
      <c r="BK162" s="139">
        <f t="shared" si="29"/>
        <v>0</v>
      </c>
      <c r="BL162" s="17" t="s">
        <v>319</v>
      </c>
      <c r="BM162" s="138" t="s">
        <v>896</v>
      </c>
    </row>
    <row r="163" spans="2:65" s="1" customFormat="1" ht="16.5" customHeight="1">
      <c r="B163" s="32"/>
      <c r="C163" s="127" t="s">
        <v>362</v>
      </c>
      <c r="D163" s="127" t="s">
        <v>138</v>
      </c>
      <c r="E163" s="128" t="s">
        <v>1260</v>
      </c>
      <c r="F163" s="129" t="s">
        <v>1368</v>
      </c>
      <c r="G163" s="130" t="s">
        <v>1260</v>
      </c>
      <c r="H163" s="131">
        <v>1</v>
      </c>
      <c r="I163" s="132"/>
      <c r="J163" s="133">
        <f t="shared" si="20"/>
        <v>0</v>
      </c>
      <c r="K163" s="129" t="s">
        <v>19</v>
      </c>
      <c r="L163" s="32"/>
      <c r="M163" s="134" t="s">
        <v>19</v>
      </c>
      <c r="N163" s="135" t="s">
        <v>43</v>
      </c>
      <c r="P163" s="136">
        <f t="shared" si="21"/>
        <v>0</v>
      </c>
      <c r="Q163" s="136">
        <v>0</v>
      </c>
      <c r="R163" s="136">
        <f t="shared" si="22"/>
        <v>0</v>
      </c>
      <c r="S163" s="136">
        <v>0</v>
      </c>
      <c r="T163" s="137">
        <f t="shared" si="23"/>
        <v>0</v>
      </c>
      <c r="AR163" s="138" t="s">
        <v>319</v>
      </c>
      <c r="AT163" s="138" t="s">
        <v>138</v>
      </c>
      <c r="AU163" s="138" t="s">
        <v>80</v>
      </c>
      <c r="AY163" s="17" t="s">
        <v>135</v>
      </c>
      <c r="BE163" s="139">
        <f t="shared" si="24"/>
        <v>0</v>
      </c>
      <c r="BF163" s="139">
        <f t="shared" si="25"/>
        <v>0</v>
      </c>
      <c r="BG163" s="139">
        <f t="shared" si="26"/>
        <v>0</v>
      </c>
      <c r="BH163" s="139">
        <f t="shared" si="27"/>
        <v>0</v>
      </c>
      <c r="BI163" s="139">
        <f t="shared" si="28"/>
        <v>0</v>
      </c>
      <c r="BJ163" s="17" t="s">
        <v>80</v>
      </c>
      <c r="BK163" s="139">
        <f t="shared" si="29"/>
        <v>0</v>
      </c>
      <c r="BL163" s="17" t="s">
        <v>319</v>
      </c>
      <c r="BM163" s="138" t="s">
        <v>901</v>
      </c>
    </row>
    <row r="164" spans="2:65" s="1" customFormat="1" ht="16.5" customHeight="1">
      <c r="B164" s="32"/>
      <c r="C164" s="127" t="s">
        <v>860</v>
      </c>
      <c r="D164" s="127" t="s">
        <v>138</v>
      </c>
      <c r="E164" s="128" t="s">
        <v>1369</v>
      </c>
      <c r="F164" s="129" t="s">
        <v>1370</v>
      </c>
      <c r="G164" s="130" t="s">
        <v>1371</v>
      </c>
      <c r="H164" s="131">
        <v>20</v>
      </c>
      <c r="I164" s="132"/>
      <c r="J164" s="133">
        <f t="shared" si="20"/>
        <v>0</v>
      </c>
      <c r="K164" s="129" t="s">
        <v>19</v>
      </c>
      <c r="L164" s="32"/>
      <c r="M164" s="134" t="s">
        <v>19</v>
      </c>
      <c r="N164" s="135" t="s">
        <v>43</v>
      </c>
      <c r="P164" s="136">
        <f t="shared" si="21"/>
        <v>0</v>
      </c>
      <c r="Q164" s="136">
        <v>0</v>
      </c>
      <c r="R164" s="136">
        <f t="shared" si="22"/>
        <v>0</v>
      </c>
      <c r="S164" s="136">
        <v>0</v>
      </c>
      <c r="T164" s="137">
        <f t="shared" si="23"/>
        <v>0</v>
      </c>
      <c r="AR164" s="138" t="s">
        <v>319</v>
      </c>
      <c r="AT164" s="138" t="s">
        <v>138</v>
      </c>
      <c r="AU164" s="138" t="s">
        <v>80</v>
      </c>
      <c r="AY164" s="17" t="s">
        <v>135</v>
      </c>
      <c r="BE164" s="139">
        <f t="shared" si="24"/>
        <v>0</v>
      </c>
      <c r="BF164" s="139">
        <f t="shared" si="25"/>
        <v>0</v>
      </c>
      <c r="BG164" s="139">
        <f t="shared" si="26"/>
        <v>0</v>
      </c>
      <c r="BH164" s="139">
        <f t="shared" si="27"/>
        <v>0</v>
      </c>
      <c r="BI164" s="139">
        <f t="shared" si="28"/>
        <v>0</v>
      </c>
      <c r="BJ164" s="17" t="s">
        <v>80</v>
      </c>
      <c r="BK164" s="139">
        <f t="shared" si="29"/>
        <v>0</v>
      </c>
      <c r="BL164" s="17" t="s">
        <v>319</v>
      </c>
      <c r="BM164" s="138" t="s">
        <v>905</v>
      </c>
    </row>
    <row r="165" spans="2:65" s="1" customFormat="1" ht="16.5" customHeight="1">
      <c r="B165" s="32"/>
      <c r="C165" s="127" t="s">
        <v>368</v>
      </c>
      <c r="D165" s="127" t="s">
        <v>138</v>
      </c>
      <c r="E165" s="128" t="s">
        <v>1372</v>
      </c>
      <c r="F165" s="129" t="s">
        <v>1373</v>
      </c>
      <c r="G165" s="130" t="s">
        <v>1371</v>
      </c>
      <c r="H165" s="131">
        <v>8</v>
      </c>
      <c r="I165" s="132"/>
      <c r="J165" s="133">
        <f t="shared" si="20"/>
        <v>0</v>
      </c>
      <c r="K165" s="129" t="s">
        <v>19</v>
      </c>
      <c r="L165" s="32"/>
      <c r="M165" s="134" t="s">
        <v>19</v>
      </c>
      <c r="N165" s="135" t="s">
        <v>43</v>
      </c>
      <c r="P165" s="136">
        <f t="shared" si="21"/>
        <v>0</v>
      </c>
      <c r="Q165" s="136">
        <v>0</v>
      </c>
      <c r="R165" s="136">
        <f t="shared" si="22"/>
        <v>0</v>
      </c>
      <c r="S165" s="136">
        <v>0</v>
      </c>
      <c r="T165" s="137">
        <f t="shared" si="23"/>
        <v>0</v>
      </c>
      <c r="AR165" s="138" t="s">
        <v>319</v>
      </c>
      <c r="AT165" s="138" t="s">
        <v>138</v>
      </c>
      <c r="AU165" s="138" t="s">
        <v>80</v>
      </c>
      <c r="AY165" s="17" t="s">
        <v>135</v>
      </c>
      <c r="BE165" s="139">
        <f t="shared" si="24"/>
        <v>0</v>
      </c>
      <c r="BF165" s="139">
        <f t="shared" si="25"/>
        <v>0</v>
      </c>
      <c r="BG165" s="139">
        <f t="shared" si="26"/>
        <v>0</v>
      </c>
      <c r="BH165" s="139">
        <f t="shared" si="27"/>
        <v>0</v>
      </c>
      <c r="BI165" s="139">
        <f t="shared" si="28"/>
        <v>0</v>
      </c>
      <c r="BJ165" s="17" t="s">
        <v>80</v>
      </c>
      <c r="BK165" s="139">
        <f t="shared" si="29"/>
        <v>0</v>
      </c>
      <c r="BL165" s="17" t="s">
        <v>319</v>
      </c>
      <c r="BM165" s="138" t="s">
        <v>909</v>
      </c>
    </row>
    <row r="166" spans="2:65" s="1" customFormat="1" ht="16.5" customHeight="1">
      <c r="B166" s="32"/>
      <c r="C166" s="127" t="s">
        <v>869</v>
      </c>
      <c r="D166" s="127" t="s">
        <v>138</v>
      </c>
      <c r="E166" s="128" t="s">
        <v>1374</v>
      </c>
      <c r="F166" s="129" t="s">
        <v>1375</v>
      </c>
      <c r="G166" s="130" t="s">
        <v>1371</v>
      </c>
      <c r="H166" s="131">
        <v>10</v>
      </c>
      <c r="I166" s="132"/>
      <c r="J166" s="133">
        <f t="shared" si="20"/>
        <v>0</v>
      </c>
      <c r="K166" s="129" t="s">
        <v>19</v>
      </c>
      <c r="L166" s="32"/>
      <c r="M166" s="134" t="s">
        <v>19</v>
      </c>
      <c r="N166" s="135" t="s">
        <v>43</v>
      </c>
      <c r="P166" s="136">
        <f t="shared" si="21"/>
        <v>0</v>
      </c>
      <c r="Q166" s="136">
        <v>0</v>
      </c>
      <c r="R166" s="136">
        <f t="shared" si="22"/>
        <v>0</v>
      </c>
      <c r="S166" s="136">
        <v>0</v>
      </c>
      <c r="T166" s="137">
        <f t="shared" si="23"/>
        <v>0</v>
      </c>
      <c r="AR166" s="138" t="s">
        <v>319</v>
      </c>
      <c r="AT166" s="138" t="s">
        <v>138</v>
      </c>
      <c r="AU166" s="138" t="s">
        <v>80</v>
      </c>
      <c r="AY166" s="17" t="s">
        <v>135</v>
      </c>
      <c r="BE166" s="139">
        <f t="shared" si="24"/>
        <v>0</v>
      </c>
      <c r="BF166" s="139">
        <f t="shared" si="25"/>
        <v>0</v>
      </c>
      <c r="BG166" s="139">
        <f t="shared" si="26"/>
        <v>0</v>
      </c>
      <c r="BH166" s="139">
        <f t="shared" si="27"/>
        <v>0</v>
      </c>
      <c r="BI166" s="139">
        <f t="shared" si="28"/>
        <v>0</v>
      </c>
      <c r="BJ166" s="17" t="s">
        <v>80</v>
      </c>
      <c r="BK166" s="139">
        <f t="shared" si="29"/>
        <v>0</v>
      </c>
      <c r="BL166" s="17" t="s">
        <v>319</v>
      </c>
      <c r="BM166" s="138" t="s">
        <v>912</v>
      </c>
    </row>
    <row r="167" spans="2:65" s="1" customFormat="1" ht="16.5" customHeight="1">
      <c r="B167" s="32"/>
      <c r="C167" s="127" t="s">
        <v>373</v>
      </c>
      <c r="D167" s="127" t="s">
        <v>138</v>
      </c>
      <c r="E167" s="128" t="s">
        <v>1376</v>
      </c>
      <c r="F167" s="129" t="s">
        <v>1377</v>
      </c>
      <c r="G167" s="130" t="s">
        <v>1371</v>
      </c>
      <c r="H167" s="131">
        <v>25</v>
      </c>
      <c r="I167" s="132"/>
      <c r="J167" s="133">
        <f t="shared" si="20"/>
        <v>0</v>
      </c>
      <c r="K167" s="129" t="s">
        <v>19</v>
      </c>
      <c r="L167" s="32"/>
      <c r="M167" s="134" t="s">
        <v>19</v>
      </c>
      <c r="N167" s="135" t="s">
        <v>43</v>
      </c>
      <c r="P167" s="136">
        <f t="shared" si="21"/>
        <v>0</v>
      </c>
      <c r="Q167" s="136">
        <v>0</v>
      </c>
      <c r="R167" s="136">
        <f t="shared" si="22"/>
        <v>0</v>
      </c>
      <c r="S167" s="136">
        <v>0</v>
      </c>
      <c r="T167" s="137">
        <f t="shared" si="23"/>
        <v>0</v>
      </c>
      <c r="AR167" s="138" t="s">
        <v>319</v>
      </c>
      <c r="AT167" s="138" t="s">
        <v>138</v>
      </c>
      <c r="AU167" s="138" t="s">
        <v>80</v>
      </c>
      <c r="AY167" s="17" t="s">
        <v>135</v>
      </c>
      <c r="BE167" s="139">
        <f t="shared" si="24"/>
        <v>0</v>
      </c>
      <c r="BF167" s="139">
        <f t="shared" si="25"/>
        <v>0</v>
      </c>
      <c r="BG167" s="139">
        <f t="shared" si="26"/>
        <v>0</v>
      </c>
      <c r="BH167" s="139">
        <f t="shared" si="27"/>
        <v>0</v>
      </c>
      <c r="BI167" s="139">
        <f t="shared" si="28"/>
        <v>0</v>
      </c>
      <c r="BJ167" s="17" t="s">
        <v>80</v>
      </c>
      <c r="BK167" s="139">
        <f t="shared" si="29"/>
        <v>0</v>
      </c>
      <c r="BL167" s="17" t="s">
        <v>319</v>
      </c>
      <c r="BM167" s="138" t="s">
        <v>916</v>
      </c>
    </row>
    <row r="168" spans="2:65" s="1" customFormat="1" ht="16.5" customHeight="1">
      <c r="B168" s="32"/>
      <c r="C168" s="127" t="s">
        <v>876</v>
      </c>
      <c r="D168" s="127" t="s">
        <v>138</v>
      </c>
      <c r="E168" s="128" t="s">
        <v>1378</v>
      </c>
      <c r="F168" s="129" t="s">
        <v>1379</v>
      </c>
      <c r="G168" s="130" t="s">
        <v>1371</v>
      </c>
      <c r="H168" s="131">
        <v>30</v>
      </c>
      <c r="I168" s="132"/>
      <c r="J168" s="133">
        <f t="shared" si="20"/>
        <v>0</v>
      </c>
      <c r="K168" s="129" t="s">
        <v>19</v>
      </c>
      <c r="L168" s="32"/>
      <c r="M168" s="134" t="s">
        <v>19</v>
      </c>
      <c r="N168" s="135" t="s">
        <v>43</v>
      </c>
      <c r="P168" s="136">
        <f t="shared" si="21"/>
        <v>0</v>
      </c>
      <c r="Q168" s="136">
        <v>0</v>
      </c>
      <c r="R168" s="136">
        <f t="shared" si="22"/>
        <v>0</v>
      </c>
      <c r="S168" s="136">
        <v>0</v>
      </c>
      <c r="T168" s="137">
        <f t="shared" si="23"/>
        <v>0</v>
      </c>
      <c r="AR168" s="138" t="s">
        <v>319</v>
      </c>
      <c r="AT168" s="138" t="s">
        <v>138</v>
      </c>
      <c r="AU168" s="138" t="s">
        <v>80</v>
      </c>
      <c r="AY168" s="17" t="s">
        <v>135</v>
      </c>
      <c r="BE168" s="139">
        <f t="shared" si="24"/>
        <v>0</v>
      </c>
      <c r="BF168" s="139">
        <f t="shared" si="25"/>
        <v>0</v>
      </c>
      <c r="BG168" s="139">
        <f t="shared" si="26"/>
        <v>0</v>
      </c>
      <c r="BH168" s="139">
        <f t="shared" si="27"/>
        <v>0</v>
      </c>
      <c r="BI168" s="139">
        <f t="shared" si="28"/>
        <v>0</v>
      </c>
      <c r="BJ168" s="17" t="s">
        <v>80</v>
      </c>
      <c r="BK168" s="139">
        <f t="shared" si="29"/>
        <v>0</v>
      </c>
      <c r="BL168" s="17" t="s">
        <v>319</v>
      </c>
      <c r="BM168" s="138" t="s">
        <v>919</v>
      </c>
    </row>
    <row r="169" spans="2:65" s="1" customFormat="1" ht="16.5" customHeight="1">
      <c r="B169" s="32"/>
      <c r="C169" s="127" t="s">
        <v>377</v>
      </c>
      <c r="D169" s="127" t="s">
        <v>138</v>
      </c>
      <c r="E169" s="128" t="s">
        <v>1380</v>
      </c>
      <c r="F169" s="129" t="s">
        <v>1379</v>
      </c>
      <c r="G169" s="130" t="s">
        <v>1260</v>
      </c>
      <c r="H169" s="131">
        <v>1</v>
      </c>
      <c r="I169" s="132"/>
      <c r="J169" s="133">
        <f t="shared" si="20"/>
        <v>0</v>
      </c>
      <c r="K169" s="129" t="s">
        <v>19</v>
      </c>
      <c r="L169" s="32"/>
      <c r="M169" s="179" t="s">
        <v>19</v>
      </c>
      <c r="N169" s="180" t="s">
        <v>43</v>
      </c>
      <c r="O169" s="181"/>
      <c r="P169" s="182">
        <f t="shared" si="21"/>
        <v>0</v>
      </c>
      <c r="Q169" s="182">
        <v>0</v>
      </c>
      <c r="R169" s="182">
        <f t="shared" si="22"/>
        <v>0</v>
      </c>
      <c r="S169" s="182">
        <v>0</v>
      </c>
      <c r="T169" s="183">
        <f t="shared" si="23"/>
        <v>0</v>
      </c>
      <c r="AR169" s="138" t="s">
        <v>319</v>
      </c>
      <c r="AT169" s="138" t="s">
        <v>138</v>
      </c>
      <c r="AU169" s="138" t="s">
        <v>80</v>
      </c>
      <c r="AY169" s="17" t="s">
        <v>135</v>
      </c>
      <c r="BE169" s="139">
        <f t="shared" si="24"/>
        <v>0</v>
      </c>
      <c r="BF169" s="139">
        <f t="shared" si="25"/>
        <v>0</v>
      </c>
      <c r="BG169" s="139">
        <f t="shared" si="26"/>
        <v>0</v>
      </c>
      <c r="BH169" s="139">
        <f t="shared" si="27"/>
        <v>0</v>
      </c>
      <c r="BI169" s="139">
        <f t="shared" si="28"/>
        <v>0</v>
      </c>
      <c r="BJ169" s="17" t="s">
        <v>80</v>
      </c>
      <c r="BK169" s="139">
        <f t="shared" si="29"/>
        <v>0</v>
      </c>
      <c r="BL169" s="17" t="s">
        <v>319</v>
      </c>
      <c r="BM169" s="138" t="s">
        <v>923</v>
      </c>
    </row>
    <row r="170" spans="2:65" s="1" customFormat="1" ht="7" customHeight="1">
      <c r="B170" s="41"/>
      <c r="C170" s="42"/>
      <c r="D170" s="42"/>
      <c r="E170" s="42"/>
      <c r="F170" s="42"/>
      <c r="G170" s="42"/>
      <c r="H170" s="42"/>
      <c r="I170" s="42"/>
      <c r="J170" s="42"/>
      <c r="K170" s="42"/>
      <c r="L170" s="32"/>
    </row>
  </sheetData>
  <sheetProtection algorithmName="SHA-512" hashValue="0q0ocUo11Kt/qSxE072+cyiRhpmPq6P1PZkLvyvs5XBDJaXCMi4JuyUilYoTtd+6cCHtcaK+1ZmPxYAFrIhtMQ==" saltValue="pKPjB7yjfO8RXZlBD2BteG0CuwoWWXA56veCMm4Bmtjb3UDBpoUOrGW7t6D7mljBCpbUUMejZdIwyWchd3HsBA==" spinCount="100000" sheet="1" objects="1" scenarios="1" formatColumns="0" formatRows="0" autoFilter="0"/>
  <autoFilter ref="C79:K169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316"/>
  <sheetViews>
    <sheetView showGridLines="0" tabSelected="1" workbookViewId="0">
      <selection activeCell="E6" sqref="E6"/>
    </sheetView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7" t="s">
        <v>97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5" customHeight="1">
      <c r="B4" s="20"/>
      <c r="D4" s="21" t="s">
        <v>101</v>
      </c>
      <c r="L4" s="20"/>
      <c r="M4" s="85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0" t="str">
        <f>'Rekapitulace stavby'!K6</f>
        <v>Nemocnice Prachatice, snížení energetické náročnosti kuchyně</v>
      </c>
      <c r="F7" s="311"/>
      <c r="G7" s="311"/>
      <c r="H7" s="311"/>
      <c r="L7" s="20"/>
    </row>
    <row r="8" spans="2:46" s="1" customFormat="1" ht="12" customHeight="1">
      <c r="B8" s="32"/>
      <c r="D8" s="27" t="s">
        <v>102</v>
      </c>
      <c r="L8" s="32"/>
    </row>
    <row r="9" spans="2:46" s="1" customFormat="1" ht="16.5" customHeight="1">
      <c r="B9" s="32"/>
      <c r="E9" s="290" t="s">
        <v>1381</v>
      </c>
      <c r="F9" s="309"/>
      <c r="G9" s="309"/>
      <c r="H9" s="30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27. 1. 2026</v>
      </c>
      <c r="L12" s="32"/>
    </row>
    <row r="13" spans="2:46" s="1" customFormat="1" ht="10.75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2" t="str">
        <f>'Rekapitulace stavby'!E14</f>
        <v>Vyplň údaj</v>
      </c>
      <c r="F18" s="304"/>
      <c r="G18" s="304"/>
      <c r="H18" s="304"/>
      <c r="I18" s="27" t="s">
        <v>28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Ing. Barbora Kubelková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308" t="s">
        <v>19</v>
      </c>
      <c r="F27" s="308"/>
      <c r="G27" s="308"/>
      <c r="H27" s="308"/>
      <c r="L27" s="86"/>
    </row>
    <row r="28" spans="2:12" s="1" customFormat="1" ht="7" customHeight="1">
      <c r="B28" s="32"/>
      <c r="L28" s="32"/>
    </row>
    <row r="29" spans="2:12" s="1" customFormat="1" ht="7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4" customHeight="1">
      <c r="B30" s="32"/>
      <c r="D30" s="87" t="s">
        <v>38</v>
      </c>
      <c r="J30" s="63">
        <f>ROUND(J80, 2)</f>
        <v>0</v>
      </c>
      <c r="L30" s="32"/>
    </row>
    <row r="31" spans="2:12" s="1" customFormat="1" ht="7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2" t="s">
        <v>42</v>
      </c>
      <c r="E33" s="27" t="s">
        <v>43</v>
      </c>
      <c r="F33" s="88">
        <f>ROUND((SUM(BE80:BE315)),  2)</f>
        <v>0</v>
      </c>
      <c r="I33" s="89">
        <v>0.21</v>
      </c>
      <c r="J33" s="88">
        <f>ROUND(((SUM(BE80:BE315))*I33),  2)</f>
        <v>0</v>
      </c>
      <c r="L33" s="32"/>
    </row>
    <row r="34" spans="2:12" s="1" customFormat="1" ht="14.4" customHeight="1">
      <c r="B34" s="32"/>
      <c r="E34" s="27" t="s">
        <v>44</v>
      </c>
      <c r="F34" s="88">
        <f>ROUND((SUM(BF80:BF315)),  2)</f>
        <v>0</v>
      </c>
      <c r="I34" s="89">
        <v>0.12</v>
      </c>
      <c r="J34" s="88">
        <f>ROUND(((SUM(BF80:BF315))*I34),  2)</f>
        <v>0</v>
      </c>
      <c r="L34" s="32"/>
    </row>
    <row r="35" spans="2:12" s="1" customFormat="1" ht="14.4" hidden="1" customHeight="1">
      <c r="B35" s="32"/>
      <c r="E35" s="27" t="s">
        <v>45</v>
      </c>
      <c r="F35" s="88">
        <f>ROUND((SUM(BG80:BG315)),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88">
        <f>ROUND((SUM(BH80:BH315)),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88">
        <f>ROUND((SUM(BI80:BI315)),  2)</f>
        <v>0</v>
      </c>
      <c r="I37" s="89">
        <v>0</v>
      </c>
      <c r="J37" s="8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7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5" customHeight="1">
      <c r="B45" s="32"/>
      <c r="C45" s="21" t="s">
        <v>104</v>
      </c>
      <c r="L45" s="32"/>
    </row>
    <row r="46" spans="2:12" s="1" customFormat="1" ht="7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0" t="str">
        <f>E7</f>
        <v>Nemocnice Prachatice, snížení energetické náročnosti kuchyně</v>
      </c>
      <c r="F48" s="311"/>
      <c r="G48" s="311"/>
      <c r="H48" s="311"/>
      <c r="L48" s="32"/>
    </row>
    <row r="49" spans="2:47" s="1" customFormat="1" ht="12" customHeight="1">
      <c r="B49" s="32"/>
      <c r="C49" s="27" t="s">
        <v>102</v>
      </c>
      <c r="L49" s="32"/>
    </row>
    <row r="50" spans="2:47" s="1" customFormat="1" ht="16.5" customHeight="1">
      <c r="B50" s="32"/>
      <c r="E50" s="290" t="str">
        <f>E9</f>
        <v>SO-01.5 - GASTRO</v>
      </c>
      <c r="F50" s="309"/>
      <c r="G50" s="309"/>
      <c r="H50" s="309"/>
      <c r="L50" s="32"/>
    </row>
    <row r="51" spans="2:47" s="1" customFormat="1" ht="7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k.ú. Prachatice</v>
      </c>
      <c r="I52" s="27" t="s">
        <v>23</v>
      </c>
      <c r="J52" s="49" t="str">
        <f>IF(J12="","",J12)</f>
        <v>27. 1. 2026</v>
      </c>
      <c r="L52" s="32"/>
    </row>
    <row r="53" spans="2:47" s="1" customFormat="1" ht="7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>NEMOCNICE PRACHATICE, A.S.</v>
      </c>
      <c r="I54" s="27" t="s">
        <v>31</v>
      </c>
      <c r="J54" s="30" t="str">
        <f>E21</f>
        <v>AGROPROJEKT Jihlava, spol. s r.o.</v>
      </c>
      <c r="L54" s="32"/>
    </row>
    <row r="55" spans="2:47" s="1" customFormat="1" ht="25.6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Ing. Barbora Kubelková</v>
      </c>
      <c r="L55" s="32"/>
    </row>
    <row r="56" spans="2:47" s="1" customFormat="1" ht="10.25" customHeight="1">
      <c r="B56" s="32"/>
      <c r="L56" s="32"/>
    </row>
    <row r="57" spans="2:47" s="1" customFormat="1" ht="29.25" customHeight="1">
      <c r="B57" s="32"/>
      <c r="C57" s="96" t="s">
        <v>105</v>
      </c>
      <c r="D57" s="90"/>
      <c r="E57" s="90"/>
      <c r="F57" s="90"/>
      <c r="G57" s="90"/>
      <c r="H57" s="90"/>
      <c r="I57" s="90"/>
      <c r="J57" s="97" t="s">
        <v>106</v>
      </c>
      <c r="K57" s="90"/>
      <c r="L57" s="32"/>
    </row>
    <row r="58" spans="2:47" s="1" customFormat="1" ht="10.25" customHeight="1">
      <c r="B58" s="32"/>
      <c r="L58" s="32"/>
    </row>
    <row r="59" spans="2:47" s="1" customFormat="1" ht="22.75" customHeight="1">
      <c r="B59" s="32"/>
      <c r="C59" s="98" t="s">
        <v>70</v>
      </c>
      <c r="J59" s="63">
        <f>J80</f>
        <v>0</v>
      </c>
      <c r="L59" s="32"/>
      <c r="AU59" s="17" t="s">
        <v>107</v>
      </c>
    </row>
    <row r="60" spans="2:47" s="8" customFormat="1" ht="25" customHeight="1">
      <c r="B60" s="99"/>
      <c r="D60" s="100" t="s">
        <v>1382</v>
      </c>
      <c r="E60" s="101"/>
      <c r="F60" s="101"/>
      <c r="G60" s="101"/>
      <c r="H60" s="101"/>
      <c r="I60" s="101"/>
      <c r="J60" s="102">
        <f>J81</f>
        <v>0</v>
      </c>
      <c r="L60" s="99"/>
    </row>
    <row r="61" spans="2:47" s="1" customFormat="1" ht="21.75" customHeight="1">
      <c r="B61" s="32"/>
      <c r="L61" s="32"/>
    </row>
    <row r="62" spans="2:47" s="1" customFormat="1" ht="7" customHeight="1">
      <c r="B62" s="41"/>
      <c r="C62" s="42"/>
      <c r="D62" s="42"/>
      <c r="E62" s="42"/>
      <c r="F62" s="42"/>
      <c r="G62" s="42"/>
      <c r="H62" s="42"/>
      <c r="I62" s="42"/>
      <c r="J62" s="42"/>
      <c r="K62" s="42"/>
      <c r="L62" s="32"/>
    </row>
    <row r="66" spans="2:63" s="1" customFormat="1" ht="7" customHeight="1"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32"/>
    </row>
    <row r="67" spans="2:63" s="1" customFormat="1" ht="25" customHeight="1">
      <c r="B67" s="32"/>
      <c r="C67" s="21" t="s">
        <v>120</v>
      </c>
      <c r="L67" s="32"/>
    </row>
    <row r="68" spans="2:63" s="1" customFormat="1" ht="7" customHeight="1">
      <c r="B68" s="32"/>
      <c r="L68" s="32"/>
    </row>
    <row r="69" spans="2:63" s="1" customFormat="1" ht="12" customHeight="1">
      <c r="B69" s="32"/>
      <c r="C69" s="27" t="s">
        <v>16</v>
      </c>
      <c r="L69" s="32"/>
    </row>
    <row r="70" spans="2:63" s="1" customFormat="1" ht="16.5" customHeight="1">
      <c r="B70" s="32"/>
      <c r="E70" s="310" t="str">
        <f>E7</f>
        <v>Nemocnice Prachatice, snížení energetické náročnosti kuchyně</v>
      </c>
      <c r="F70" s="311"/>
      <c r="G70" s="311"/>
      <c r="H70" s="311"/>
      <c r="L70" s="32"/>
    </row>
    <row r="71" spans="2:63" s="1" customFormat="1" ht="12" customHeight="1">
      <c r="B71" s="32"/>
      <c r="C71" s="27" t="s">
        <v>102</v>
      </c>
      <c r="L71" s="32"/>
    </row>
    <row r="72" spans="2:63" s="1" customFormat="1" ht="16.5" customHeight="1">
      <c r="B72" s="32"/>
      <c r="E72" s="290" t="str">
        <f>E9</f>
        <v>SO-01.5 - GASTRO</v>
      </c>
      <c r="F72" s="309"/>
      <c r="G72" s="309"/>
      <c r="H72" s="309"/>
      <c r="L72" s="32"/>
    </row>
    <row r="73" spans="2:63" s="1" customFormat="1" ht="7" customHeight="1">
      <c r="B73" s="32"/>
      <c r="L73" s="32"/>
    </row>
    <row r="74" spans="2:63" s="1" customFormat="1" ht="12" customHeight="1">
      <c r="B74" s="32"/>
      <c r="C74" s="27" t="s">
        <v>21</v>
      </c>
      <c r="F74" s="25" t="str">
        <f>F12</f>
        <v>k.ú. Prachatice</v>
      </c>
      <c r="I74" s="27" t="s">
        <v>23</v>
      </c>
      <c r="J74" s="49" t="str">
        <f>IF(J12="","",J12)</f>
        <v>27. 1. 2026</v>
      </c>
      <c r="L74" s="32"/>
    </row>
    <row r="75" spans="2:63" s="1" customFormat="1" ht="7" customHeight="1">
      <c r="B75" s="32"/>
      <c r="L75" s="32"/>
    </row>
    <row r="76" spans="2:63" s="1" customFormat="1" ht="25.65" customHeight="1">
      <c r="B76" s="32"/>
      <c r="C76" s="27" t="s">
        <v>25</v>
      </c>
      <c r="F76" s="25" t="str">
        <f>E15</f>
        <v>NEMOCNICE PRACHATICE, A.S.</v>
      </c>
      <c r="I76" s="27" t="s">
        <v>31</v>
      </c>
      <c r="J76" s="30" t="str">
        <f>E21</f>
        <v>AGROPROJEKT Jihlava, spol. s r.o.</v>
      </c>
      <c r="L76" s="32"/>
    </row>
    <row r="77" spans="2:63" s="1" customFormat="1" ht="25.65" customHeight="1">
      <c r="B77" s="32"/>
      <c r="C77" s="27" t="s">
        <v>29</v>
      </c>
      <c r="F77" s="25" t="str">
        <f>IF(E18="","",E18)</f>
        <v>Vyplň údaj</v>
      </c>
      <c r="I77" s="27" t="s">
        <v>34</v>
      </c>
      <c r="J77" s="30" t="str">
        <f>E24</f>
        <v>Ing. Barbora Kubelková</v>
      </c>
      <c r="L77" s="32"/>
    </row>
    <row r="78" spans="2:63" s="1" customFormat="1" ht="10.25" customHeight="1">
      <c r="B78" s="32"/>
      <c r="L78" s="32"/>
    </row>
    <row r="79" spans="2:63" s="10" customFormat="1" ht="29.25" customHeight="1">
      <c r="B79" s="107"/>
      <c r="C79" s="108" t="s">
        <v>121</v>
      </c>
      <c r="D79" s="109" t="s">
        <v>57</v>
      </c>
      <c r="E79" s="109" t="s">
        <v>53</v>
      </c>
      <c r="F79" s="109" t="s">
        <v>54</v>
      </c>
      <c r="G79" s="109" t="s">
        <v>122</v>
      </c>
      <c r="H79" s="109" t="s">
        <v>123</v>
      </c>
      <c r="I79" s="109" t="s">
        <v>124</v>
      </c>
      <c r="J79" s="109" t="s">
        <v>106</v>
      </c>
      <c r="K79" s="110" t="s">
        <v>125</v>
      </c>
      <c r="L79" s="107"/>
      <c r="M79" s="56" t="s">
        <v>19</v>
      </c>
      <c r="N79" s="57" t="s">
        <v>42</v>
      </c>
      <c r="O79" s="57" t="s">
        <v>126</v>
      </c>
      <c r="P79" s="57" t="s">
        <v>127</v>
      </c>
      <c r="Q79" s="57" t="s">
        <v>128</v>
      </c>
      <c r="R79" s="57" t="s">
        <v>129</v>
      </c>
      <c r="S79" s="57" t="s">
        <v>130</v>
      </c>
      <c r="T79" s="58" t="s">
        <v>131</v>
      </c>
    </row>
    <row r="80" spans="2:63" s="1" customFormat="1" ht="22.75" customHeight="1">
      <c r="B80" s="32"/>
      <c r="C80" s="61" t="s">
        <v>132</v>
      </c>
      <c r="J80" s="111">
        <f>BK80</f>
        <v>0</v>
      </c>
      <c r="L80" s="32"/>
      <c r="M80" s="59"/>
      <c r="N80" s="50"/>
      <c r="O80" s="50"/>
      <c r="P80" s="112">
        <f>P81</f>
        <v>0</v>
      </c>
      <c r="Q80" s="50"/>
      <c r="R80" s="112">
        <f>R81</f>
        <v>0</v>
      </c>
      <c r="S80" s="50"/>
      <c r="T80" s="113">
        <f>T81</f>
        <v>0</v>
      </c>
      <c r="AT80" s="17" t="s">
        <v>71</v>
      </c>
      <c r="AU80" s="17" t="s">
        <v>107</v>
      </c>
      <c r="BK80" s="114">
        <f>BK81</f>
        <v>0</v>
      </c>
    </row>
    <row r="81" spans="2:65" s="11" customFormat="1" ht="25.9" customHeight="1">
      <c r="B81" s="115"/>
      <c r="D81" s="116" t="s">
        <v>71</v>
      </c>
      <c r="E81" s="117" t="s">
        <v>1383</v>
      </c>
      <c r="F81" s="117" t="s">
        <v>1384</v>
      </c>
      <c r="I81" s="118"/>
      <c r="J81" s="119">
        <f>BK81</f>
        <v>0</v>
      </c>
      <c r="L81" s="115"/>
      <c r="M81" s="120"/>
      <c r="P81" s="121">
        <f>SUM(P82:P315)</f>
        <v>0</v>
      </c>
      <c r="R81" s="121">
        <f>SUM(R82:R315)</f>
        <v>0</v>
      </c>
      <c r="T81" s="122">
        <f>SUM(T82:T315)</f>
        <v>0</v>
      </c>
      <c r="AR81" s="116" t="s">
        <v>136</v>
      </c>
      <c r="AT81" s="123" t="s">
        <v>71</v>
      </c>
      <c r="AU81" s="123" t="s">
        <v>72</v>
      </c>
      <c r="AY81" s="116" t="s">
        <v>135</v>
      </c>
      <c r="BK81" s="124">
        <f>SUM(BK82:BK315)</f>
        <v>0</v>
      </c>
    </row>
    <row r="82" spans="2:65" s="1" customFormat="1" ht="62.75" customHeight="1">
      <c r="B82" s="32"/>
      <c r="C82" s="127" t="s">
        <v>80</v>
      </c>
      <c r="D82" s="127" t="s">
        <v>138</v>
      </c>
      <c r="E82" s="128" t="s">
        <v>1385</v>
      </c>
      <c r="F82" s="129" t="s">
        <v>1759</v>
      </c>
      <c r="G82" s="130" t="s">
        <v>222</v>
      </c>
      <c r="H82" s="131">
        <v>1</v>
      </c>
      <c r="I82" s="132"/>
      <c r="J82" s="133">
        <f>ROUND(I82*H82,2)</f>
        <v>0</v>
      </c>
      <c r="K82" s="129" t="s">
        <v>19</v>
      </c>
      <c r="L82" s="32"/>
      <c r="M82" s="134" t="s">
        <v>19</v>
      </c>
      <c r="N82" s="135" t="s">
        <v>43</v>
      </c>
      <c r="P82" s="136">
        <f>O82*H82</f>
        <v>0</v>
      </c>
      <c r="Q82" s="136">
        <v>0</v>
      </c>
      <c r="R82" s="136">
        <f>Q82*H82</f>
        <v>0</v>
      </c>
      <c r="S82" s="136">
        <v>0</v>
      </c>
      <c r="T82" s="137">
        <f>S82*H82</f>
        <v>0</v>
      </c>
      <c r="AR82" s="138" t="s">
        <v>319</v>
      </c>
      <c r="AT82" s="138" t="s">
        <v>138</v>
      </c>
      <c r="AU82" s="138" t="s">
        <v>80</v>
      </c>
      <c r="AY82" s="17" t="s">
        <v>135</v>
      </c>
      <c r="BE82" s="139">
        <f>IF(N82="základní",J82,0)</f>
        <v>0</v>
      </c>
      <c r="BF82" s="139">
        <f>IF(N82="snížená",J82,0)</f>
        <v>0</v>
      </c>
      <c r="BG82" s="139">
        <f>IF(N82="zákl. přenesená",J82,0)</f>
        <v>0</v>
      </c>
      <c r="BH82" s="139">
        <f>IF(N82="sníž. přenesená",J82,0)</f>
        <v>0</v>
      </c>
      <c r="BI82" s="139">
        <f>IF(N82="nulová",J82,0)</f>
        <v>0</v>
      </c>
      <c r="BJ82" s="17" t="s">
        <v>80</v>
      </c>
      <c r="BK82" s="139">
        <f>ROUND(I82*H82,2)</f>
        <v>0</v>
      </c>
      <c r="BL82" s="17" t="s">
        <v>319</v>
      </c>
      <c r="BM82" s="138" t="s">
        <v>82</v>
      </c>
    </row>
    <row r="83" spans="2:65" s="1" customFormat="1" ht="18">
      <c r="B83" s="32"/>
      <c r="D83" s="145" t="s">
        <v>1386</v>
      </c>
      <c r="F83" s="184" t="s">
        <v>1387</v>
      </c>
      <c r="I83" s="142"/>
      <c r="L83" s="32"/>
      <c r="M83" s="143"/>
      <c r="T83" s="53"/>
      <c r="AT83" s="17" t="s">
        <v>1386</v>
      </c>
      <c r="AU83" s="17" t="s">
        <v>80</v>
      </c>
    </row>
    <row r="84" spans="2:65" s="1" customFormat="1" ht="16.5" customHeight="1">
      <c r="B84" s="32"/>
      <c r="C84" s="127" t="s">
        <v>82</v>
      </c>
      <c r="D84" s="127" t="s">
        <v>138</v>
      </c>
      <c r="E84" s="128" t="s">
        <v>1388</v>
      </c>
      <c r="F84" s="129" t="s">
        <v>1389</v>
      </c>
      <c r="G84" s="130" t="s">
        <v>222</v>
      </c>
      <c r="H84" s="131">
        <v>1</v>
      </c>
      <c r="I84" s="132"/>
      <c r="J84" s="133">
        <f>ROUND(I84*H84,2)</f>
        <v>0</v>
      </c>
      <c r="K84" s="129" t="s">
        <v>19</v>
      </c>
      <c r="L84" s="32"/>
      <c r="M84" s="134" t="s">
        <v>19</v>
      </c>
      <c r="N84" s="135" t="s">
        <v>43</v>
      </c>
      <c r="P84" s="136">
        <f>O84*H84</f>
        <v>0</v>
      </c>
      <c r="Q84" s="136">
        <v>0</v>
      </c>
      <c r="R84" s="136">
        <f>Q84*H84</f>
        <v>0</v>
      </c>
      <c r="S84" s="136">
        <v>0</v>
      </c>
      <c r="T84" s="137">
        <f>S84*H84</f>
        <v>0</v>
      </c>
      <c r="AR84" s="138" t="s">
        <v>319</v>
      </c>
      <c r="AT84" s="138" t="s">
        <v>138</v>
      </c>
      <c r="AU84" s="138" t="s">
        <v>80</v>
      </c>
      <c r="AY84" s="17" t="s">
        <v>135</v>
      </c>
      <c r="BE84" s="139">
        <f>IF(N84="základní",J84,0)</f>
        <v>0</v>
      </c>
      <c r="BF84" s="139">
        <f>IF(N84="snížená",J84,0)</f>
        <v>0</v>
      </c>
      <c r="BG84" s="139">
        <f>IF(N84="zákl. přenesená",J84,0)</f>
        <v>0</v>
      </c>
      <c r="BH84" s="139">
        <f>IF(N84="sníž. přenesená",J84,0)</f>
        <v>0</v>
      </c>
      <c r="BI84" s="139">
        <f>IF(N84="nulová",J84,0)</f>
        <v>0</v>
      </c>
      <c r="BJ84" s="17" t="s">
        <v>80</v>
      </c>
      <c r="BK84" s="139">
        <f>ROUND(I84*H84,2)</f>
        <v>0</v>
      </c>
      <c r="BL84" s="17" t="s">
        <v>319</v>
      </c>
      <c r="BM84" s="138" t="s">
        <v>143</v>
      </c>
    </row>
    <row r="85" spans="2:65" s="1" customFormat="1" ht="18">
      <c r="B85" s="32"/>
      <c r="D85" s="145" t="s">
        <v>1386</v>
      </c>
      <c r="F85" s="184" t="s">
        <v>1390</v>
      </c>
      <c r="I85" s="142"/>
      <c r="L85" s="32"/>
      <c r="M85" s="143"/>
      <c r="T85" s="53"/>
      <c r="AT85" s="17" t="s">
        <v>1386</v>
      </c>
      <c r="AU85" s="17" t="s">
        <v>80</v>
      </c>
    </row>
    <row r="86" spans="2:65" s="1" customFormat="1" ht="16.5" customHeight="1">
      <c r="B86" s="32"/>
      <c r="C86" s="127" t="s">
        <v>136</v>
      </c>
      <c r="D86" s="127" t="s">
        <v>138</v>
      </c>
      <c r="E86" s="128" t="s">
        <v>1391</v>
      </c>
      <c r="F86" s="129" t="s">
        <v>1392</v>
      </c>
      <c r="G86" s="130" t="s">
        <v>222</v>
      </c>
      <c r="H86" s="131">
        <v>1</v>
      </c>
      <c r="I86" s="132"/>
      <c r="J86" s="133">
        <f>ROUND(I86*H86,2)</f>
        <v>0</v>
      </c>
      <c r="K86" s="129" t="s">
        <v>19</v>
      </c>
      <c r="L86" s="32"/>
      <c r="M86" s="134" t="s">
        <v>19</v>
      </c>
      <c r="N86" s="135" t="s">
        <v>43</v>
      </c>
      <c r="P86" s="136">
        <f>O86*H86</f>
        <v>0</v>
      </c>
      <c r="Q86" s="136">
        <v>0</v>
      </c>
      <c r="R86" s="136">
        <f>Q86*H86</f>
        <v>0</v>
      </c>
      <c r="S86" s="136">
        <v>0</v>
      </c>
      <c r="T86" s="137">
        <f>S86*H86</f>
        <v>0</v>
      </c>
      <c r="AR86" s="138" t="s">
        <v>319</v>
      </c>
      <c r="AT86" s="138" t="s">
        <v>138</v>
      </c>
      <c r="AU86" s="138" t="s">
        <v>80</v>
      </c>
      <c r="AY86" s="17" t="s">
        <v>135</v>
      </c>
      <c r="BE86" s="139">
        <f>IF(N86="základní",J86,0)</f>
        <v>0</v>
      </c>
      <c r="BF86" s="139">
        <f>IF(N86="snížená",J86,0)</f>
        <v>0</v>
      </c>
      <c r="BG86" s="139">
        <f>IF(N86="zákl. přenesená",J86,0)</f>
        <v>0</v>
      </c>
      <c r="BH86" s="139">
        <f>IF(N86="sníž. přenesená",J86,0)</f>
        <v>0</v>
      </c>
      <c r="BI86" s="139">
        <f>IF(N86="nulová",J86,0)</f>
        <v>0</v>
      </c>
      <c r="BJ86" s="17" t="s">
        <v>80</v>
      </c>
      <c r="BK86" s="139">
        <f>ROUND(I86*H86,2)</f>
        <v>0</v>
      </c>
      <c r="BL86" s="17" t="s">
        <v>319</v>
      </c>
      <c r="BM86" s="138" t="s">
        <v>159</v>
      </c>
    </row>
    <row r="87" spans="2:65" s="1" customFormat="1" ht="18">
      <c r="B87" s="32"/>
      <c r="D87" s="145" t="s">
        <v>1386</v>
      </c>
      <c r="F87" s="184" t="s">
        <v>1390</v>
      </c>
      <c r="I87" s="142"/>
      <c r="L87" s="32"/>
      <c r="M87" s="143"/>
      <c r="T87" s="53"/>
      <c r="AT87" s="17" t="s">
        <v>1386</v>
      </c>
      <c r="AU87" s="17" t="s">
        <v>80</v>
      </c>
    </row>
    <row r="88" spans="2:65" s="1" customFormat="1" ht="21.75" customHeight="1">
      <c r="B88" s="32"/>
      <c r="C88" s="127" t="s">
        <v>143</v>
      </c>
      <c r="D88" s="127" t="s">
        <v>138</v>
      </c>
      <c r="E88" s="128" t="s">
        <v>1393</v>
      </c>
      <c r="F88" s="129" t="s">
        <v>1394</v>
      </c>
      <c r="G88" s="130" t="s">
        <v>222</v>
      </c>
      <c r="H88" s="131">
        <v>1</v>
      </c>
      <c r="I88" s="132"/>
      <c r="J88" s="133">
        <f>ROUND(I88*H88,2)</f>
        <v>0</v>
      </c>
      <c r="K88" s="129" t="s">
        <v>19</v>
      </c>
      <c r="L88" s="32"/>
      <c r="M88" s="134" t="s">
        <v>19</v>
      </c>
      <c r="N88" s="135" t="s">
        <v>43</v>
      </c>
      <c r="P88" s="136">
        <f>O88*H88</f>
        <v>0</v>
      </c>
      <c r="Q88" s="136">
        <v>0</v>
      </c>
      <c r="R88" s="136">
        <f>Q88*H88</f>
        <v>0</v>
      </c>
      <c r="S88" s="136">
        <v>0</v>
      </c>
      <c r="T88" s="137">
        <f>S88*H88</f>
        <v>0</v>
      </c>
      <c r="AR88" s="138" t="s">
        <v>319</v>
      </c>
      <c r="AT88" s="138" t="s">
        <v>138</v>
      </c>
      <c r="AU88" s="138" t="s">
        <v>80</v>
      </c>
      <c r="AY88" s="17" t="s">
        <v>135</v>
      </c>
      <c r="BE88" s="139">
        <f>IF(N88="základní",J88,0)</f>
        <v>0</v>
      </c>
      <c r="BF88" s="139">
        <f>IF(N88="snížená",J88,0)</f>
        <v>0</v>
      </c>
      <c r="BG88" s="139">
        <f>IF(N88="zákl. přenesená",J88,0)</f>
        <v>0</v>
      </c>
      <c r="BH88" s="139">
        <f>IF(N88="sníž. přenesená",J88,0)</f>
        <v>0</v>
      </c>
      <c r="BI88" s="139">
        <f>IF(N88="nulová",J88,0)</f>
        <v>0</v>
      </c>
      <c r="BJ88" s="17" t="s">
        <v>80</v>
      </c>
      <c r="BK88" s="139">
        <f>ROUND(I88*H88,2)</f>
        <v>0</v>
      </c>
      <c r="BL88" s="17" t="s">
        <v>319</v>
      </c>
      <c r="BM88" s="138" t="s">
        <v>167</v>
      </c>
    </row>
    <row r="89" spans="2:65" s="1" customFormat="1" ht="18">
      <c r="B89" s="32"/>
      <c r="D89" s="145" t="s">
        <v>1386</v>
      </c>
      <c r="F89" s="184" t="s">
        <v>1390</v>
      </c>
      <c r="I89" s="142"/>
      <c r="L89" s="32"/>
      <c r="M89" s="143"/>
      <c r="T89" s="53"/>
      <c r="AT89" s="17" t="s">
        <v>1386</v>
      </c>
      <c r="AU89" s="17" t="s">
        <v>80</v>
      </c>
    </row>
    <row r="90" spans="2:65" s="1" customFormat="1" ht="16.5" customHeight="1">
      <c r="B90" s="32"/>
      <c r="C90" s="127" t="s">
        <v>175</v>
      </c>
      <c r="D90" s="127" t="s">
        <v>138</v>
      </c>
      <c r="E90" s="128" t="s">
        <v>1395</v>
      </c>
      <c r="F90" s="129" t="s">
        <v>1396</v>
      </c>
      <c r="G90" s="130" t="s">
        <v>222</v>
      </c>
      <c r="H90" s="131">
        <v>1</v>
      </c>
      <c r="I90" s="132"/>
      <c r="J90" s="133">
        <f>ROUND(I90*H90,2)</f>
        <v>0</v>
      </c>
      <c r="K90" s="129" t="s">
        <v>19</v>
      </c>
      <c r="L90" s="32"/>
      <c r="M90" s="134" t="s">
        <v>19</v>
      </c>
      <c r="N90" s="135" t="s">
        <v>43</v>
      </c>
      <c r="P90" s="136">
        <f>O90*H90</f>
        <v>0</v>
      </c>
      <c r="Q90" s="136">
        <v>0</v>
      </c>
      <c r="R90" s="136">
        <f>Q90*H90</f>
        <v>0</v>
      </c>
      <c r="S90" s="136">
        <v>0</v>
      </c>
      <c r="T90" s="137">
        <f>S90*H90</f>
        <v>0</v>
      </c>
      <c r="AR90" s="138" t="s">
        <v>319</v>
      </c>
      <c r="AT90" s="138" t="s">
        <v>138</v>
      </c>
      <c r="AU90" s="138" t="s">
        <v>80</v>
      </c>
      <c r="AY90" s="17" t="s">
        <v>135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80</v>
      </c>
      <c r="BK90" s="139">
        <f>ROUND(I90*H90,2)</f>
        <v>0</v>
      </c>
      <c r="BL90" s="17" t="s">
        <v>319</v>
      </c>
      <c r="BM90" s="138" t="s">
        <v>178</v>
      </c>
    </row>
    <row r="91" spans="2:65" s="1" customFormat="1" ht="18">
      <c r="B91" s="32"/>
      <c r="D91" s="145" t="s">
        <v>1386</v>
      </c>
      <c r="F91" s="184" t="s">
        <v>1397</v>
      </c>
      <c r="I91" s="142"/>
      <c r="L91" s="32"/>
      <c r="M91" s="143"/>
      <c r="T91" s="53"/>
      <c r="AT91" s="17" t="s">
        <v>1386</v>
      </c>
      <c r="AU91" s="17" t="s">
        <v>80</v>
      </c>
    </row>
    <row r="92" spans="2:65" s="1" customFormat="1" ht="16.5" customHeight="1">
      <c r="B92" s="32"/>
      <c r="C92" s="127" t="s">
        <v>159</v>
      </c>
      <c r="D92" s="127" t="s">
        <v>138</v>
      </c>
      <c r="E92" s="128" t="s">
        <v>1398</v>
      </c>
      <c r="F92" s="129" t="s">
        <v>1399</v>
      </c>
      <c r="G92" s="130" t="s">
        <v>222</v>
      </c>
      <c r="H92" s="131">
        <v>1</v>
      </c>
      <c r="I92" s="132"/>
      <c r="J92" s="133">
        <f>ROUND(I92*H92,2)</f>
        <v>0</v>
      </c>
      <c r="K92" s="129" t="s">
        <v>19</v>
      </c>
      <c r="L92" s="32"/>
      <c r="M92" s="134" t="s">
        <v>19</v>
      </c>
      <c r="N92" s="135" t="s">
        <v>43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319</v>
      </c>
      <c r="AT92" s="138" t="s">
        <v>138</v>
      </c>
      <c r="AU92" s="138" t="s">
        <v>80</v>
      </c>
      <c r="AY92" s="17" t="s">
        <v>135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80</v>
      </c>
      <c r="BK92" s="139">
        <f>ROUND(I92*H92,2)</f>
        <v>0</v>
      </c>
      <c r="BL92" s="17" t="s">
        <v>319</v>
      </c>
      <c r="BM92" s="138" t="s">
        <v>8</v>
      </c>
    </row>
    <row r="93" spans="2:65" s="1" customFormat="1" ht="18">
      <c r="B93" s="32"/>
      <c r="D93" s="145" t="s">
        <v>1386</v>
      </c>
      <c r="F93" s="184" t="s">
        <v>1397</v>
      </c>
      <c r="I93" s="142"/>
      <c r="L93" s="32"/>
      <c r="M93" s="143"/>
      <c r="T93" s="53"/>
      <c r="AT93" s="17" t="s">
        <v>1386</v>
      </c>
      <c r="AU93" s="17" t="s">
        <v>80</v>
      </c>
    </row>
    <row r="94" spans="2:65" s="1" customFormat="1" ht="16.5" customHeight="1">
      <c r="B94" s="32"/>
      <c r="C94" s="127" t="s">
        <v>185</v>
      </c>
      <c r="D94" s="127" t="s">
        <v>138</v>
      </c>
      <c r="E94" s="128" t="s">
        <v>1400</v>
      </c>
      <c r="F94" s="129" t="s">
        <v>1401</v>
      </c>
      <c r="G94" s="130" t="s">
        <v>222</v>
      </c>
      <c r="H94" s="131">
        <v>1</v>
      </c>
      <c r="I94" s="132"/>
      <c r="J94" s="133">
        <f>ROUND(I94*H94,2)</f>
        <v>0</v>
      </c>
      <c r="K94" s="129" t="s">
        <v>19</v>
      </c>
      <c r="L94" s="32"/>
      <c r="M94" s="134" t="s">
        <v>19</v>
      </c>
      <c r="N94" s="135" t="s">
        <v>43</v>
      </c>
      <c r="P94" s="136">
        <f>O94*H94</f>
        <v>0</v>
      </c>
      <c r="Q94" s="136">
        <v>0</v>
      </c>
      <c r="R94" s="136">
        <f>Q94*H94</f>
        <v>0</v>
      </c>
      <c r="S94" s="136">
        <v>0</v>
      </c>
      <c r="T94" s="137">
        <f>S94*H94</f>
        <v>0</v>
      </c>
      <c r="AR94" s="138" t="s">
        <v>319</v>
      </c>
      <c r="AT94" s="138" t="s">
        <v>138</v>
      </c>
      <c r="AU94" s="138" t="s">
        <v>80</v>
      </c>
      <c r="AY94" s="17" t="s">
        <v>135</v>
      </c>
      <c r="BE94" s="139">
        <f>IF(N94="základní",J94,0)</f>
        <v>0</v>
      </c>
      <c r="BF94" s="139">
        <f>IF(N94="snížená",J94,0)</f>
        <v>0</v>
      </c>
      <c r="BG94" s="139">
        <f>IF(N94="zákl. přenesená",J94,0)</f>
        <v>0</v>
      </c>
      <c r="BH94" s="139">
        <f>IF(N94="sníž. přenesená",J94,0)</f>
        <v>0</v>
      </c>
      <c r="BI94" s="139">
        <f>IF(N94="nulová",J94,0)</f>
        <v>0</v>
      </c>
      <c r="BJ94" s="17" t="s">
        <v>80</v>
      </c>
      <c r="BK94" s="139">
        <f>ROUND(I94*H94,2)</f>
        <v>0</v>
      </c>
      <c r="BL94" s="17" t="s">
        <v>319</v>
      </c>
      <c r="BM94" s="138" t="s">
        <v>189</v>
      </c>
    </row>
    <row r="95" spans="2:65" s="1" customFormat="1" ht="18">
      <c r="B95" s="32"/>
      <c r="D95" s="145" t="s">
        <v>1386</v>
      </c>
      <c r="F95" s="184" t="s">
        <v>1390</v>
      </c>
      <c r="I95" s="142"/>
      <c r="L95" s="32"/>
      <c r="M95" s="143"/>
      <c r="T95" s="53"/>
      <c r="AT95" s="17" t="s">
        <v>1386</v>
      </c>
      <c r="AU95" s="17" t="s">
        <v>80</v>
      </c>
    </row>
    <row r="96" spans="2:65" s="1" customFormat="1" ht="16.5" customHeight="1">
      <c r="B96" s="32"/>
      <c r="C96" s="127" t="s">
        <v>167</v>
      </c>
      <c r="D96" s="127" t="s">
        <v>138</v>
      </c>
      <c r="E96" s="128" t="s">
        <v>1402</v>
      </c>
      <c r="F96" s="129" t="s">
        <v>1403</v>
      </c>
      <c r="G96" s="130" t="s">
        <v>222</v>
      </c>
      <c r="H96" s="131">
        <v>1</v>
      </c>
      <c r="I96" s="132"/>
      <c r="J96" s="133">
        <f>ROUND(I96*H96,2)</f>
        <v>0</v>
      </c>
      <c r="K96" s="129" t="s">
        <v>19</v>
      </c>
      <c r="L96" s="32"/>
      <c r="M96" s="134" t="s">
        <v>19</v>
      </c>
      <c r="N96" s="135" t="s">
        <v>43</v>
      </c>
      <c r="P96" s="136">
        <f>O96*H96</f>
        <v>0</v>
      </c>
      <c r="Q96" s="136">
        <v>0</v>
      </c>
      <c r="R96" s="136">
        <f>Q96*H96</f>
        <v>0</v>
      </c>
      <c r="S96" s="136">
        <v>0</v>
      </c>
      <c r="T96" s="137">
        <f>S96*H96</f>
        <v>0</v>
      </c>
      <c r="AR96" s="138" t="s">
        <v>319</v>
      </c>
      <c r="AT96" s="138" t="s">
        <v>138</v>
      </c>
      <c r="AU96" s="138" t="s">
        <v>80</v>
      </c>
      <c r="AY96" s="17" t="s">
        <v>135</v>
      </c>
      <c r="BE96" s="139">
        <f>IF(N96="základní",J96,0)</f>
        <v>0</v>
      </c>
      <c r="BF96" s="139">
        <f>IF(N96="snížená",J96,0)</f>
        <v>0</v>
      </c>
      <c r="BG96" s="139">
        <f>IF(N96="zákl. přenesená",J96,0)</f>
        <v>0</v>
      </c>
      <c r="BH96" s="139">
        <f>IF(N96="sníž. přenesená",J96,0)</f>
        <v>0</v>
      </c>
      <c r="BI96" s="139">
        <f>IF(N96="nulová",J96,0)</f>
        <v>0</v>
      </c>
      <c r="BJ96" s="17" t="s">
        <v>80</v>
      </c>
      <c r="BK96" s="139">
        <f>ROUND(I96*H96,2)</f>
        <v>0</v>
      </c>
      <c r="BL96" s="17" t="s">
        <v>319</v>
      </c>
      <c r="BM96" s="138" t="s">
        <v>193</v>
      </c>
    </row>
    <row r="97" spans="2:65" s="1" customFormat="1" ht="18">
      <c r="B97" s="32"/>
      <c r="D97" s="145" t="s">
        <v>1386</v>
      </c>
      <c r="F97" s="184" t="s">
        <v>1390</v>
      </c>
      <c r="I97" s="142"/>
      <c r="L97" s="32"/>
      <c r="M97" s="143"/>
      <c r="T97" s="53"/>
      <c r="AT97" s="17" t="s">
        <v>1386</v>
      </c>
      <c r="AU97" s="17" t="s">
        <v>80</v>
      </c>
    </row>
    <row r="98" spans="2:65" s="1" customFormat="1" ht="44.25" customHeight="1">
      <c r="B98" s="32"/>
      <c r="C98" s="127" t="s">
        <v>173</v>
      </c>
      <c r="D98" s="127" t="s">
        <v>138</v>
      </c>
      <c r="E98" s="128" t="s">
        <v>1404</v>
      </c>
      <c r="F98" s="129" t="s">
        <v>1760</v>
      </c>
      <c r="G98" s="130" t="s">
        <v>222</v>
      </c>
      <c r="H98" s="131">
        <v>1</v>
      </c>
      <c r="I98" s="132"/>
      <c r="J98" s="133">
        <f>ROUND(I98*H98,2)</f>
        <v>0</v>
      </c>
      <c r="K98" s="129" t="s">
        <v>19</v>
      </c>
      <c r="L98" s="32"/>
      <c r="M98" s="134" t="s">
        <v>19</v>
      </c>
      <c r="N98" s="135" t="s">
        <v>43</v>
      </c>
      <c r="P98" s="136">
        <f>O98*H98</f>
        <v>0</v>
      </c>
      <c r="Q98" s="136">
        <v>0</v>
      </c>
      <c r="R98" s="136">
        <f>Q98*H98</f>
        <v>0</v>
      </c>
      <c r="S98" s="136">
        <v>0</v>
      </c>
      <c r="T98" s="137">
        <f>S98*H98</f>
        <v>0</v>
      </c>
      <c r="AR98" s="138" t="s">
        <v>319</v>
      </c>
      <c r="AT98" s="138" t="s">
        <v>138</v>
      </c>
      <c r="AU98" s="138" t="s">
        <v>80</v>
      </c>
      <c r="AY98" s="17" t="s">
        <v>135</v>
      </c>
      <c r="BE98" s="139">
        <f>IF(N98="základní",J98,0)</f>
        <v>0</v>
      </c>
      <c r="BF98" s="139">
        <f>IF(N98="snížená",J98,0)</f>
        <v>0</v>
      </c>
      <c r="BG98" s="139">
        <f>IF(N98="zákl. přenesená",J98,0)</f>
        <v>0</v>
      </c>
      <c r="BH98" s="139">
        <f>IF(N98="sníž. přenesená",J98,0)</f>
        <v>0</v>
      </c>
      <c r="BI98" s="139">
        <f>IF(N98="nulová",J98,0)</f>
        <v>0</v>
      </c>
      <c r="BJ98" s="17" t="s">
        <v>80</v>
      </c>
      <c r="BK98" s="139">
        <f>ROUND(I98*H98,2)</f>
        <v>0</v>
      </c>
      <c r="BL98" s="17" t="s">
        <v>319</v>
      </c>
      <c r="BM98" s="138" t="s">
        <v>197</v>
      </c>
    </row>
    <row r="99" spans="2:65" s="1" customFormat="1" ht="18">
      <c r="B99" s="32"/>
      <c r="D99" s="145" t="s">
        <v>1386</v>
      </c>
      <c r="F99" s="184" t="s">
        <v>1405</v>
      </c>
      <c r="I99" s="142"/>
      <c r="L99" s="32"/>
      <c r="M99" s="143"/>
      <c r="T99" s="53"/>
      <c r="AT99" s="17" t="s">
        <v>1386</v>
      </c>
      <c r="AU99" s="17" t="s">
        <v>80</v>
      </c>
    </row>
    <row r="100" spans="2:65" s="1" customFormat="1" ht="44.25" customHeight="1">
      <c r="B100" s="32"/>
      <c r="C100" s="127" t="s">
        <v>178</v>
      </c>
      <c r="D100" s="127" t="s">
        <v>138</v>
      </c>
      <c r="E100" s="128" t="s">
        <v>1406</v>
      </c>
      <c r="F100" s="129" t="s">
        <v>1760</v>
      </c>
      <c r="G100" s="130" t="s">
        <v>222</v>
      </c>
      <c r="H100" s="131">
        <v>1</v>
      </c>
      <c r="I100" s="132"/>
      <c r="J100" s="133">
        <f>ROUND(I100*H100,2)</f>
        <v>0</v>
      </c>
      <c r="K100" s="129" t="s">
        <v>19</v>
      </c>
      <c r="L100" s="32"/>
      <c r="M100" s="134" t="s">
        <v>19</v>
      </c>
      <c r="N100" s="135" t="s">
        <v>43</v>
      </c>
      <c r="P100" s="136">
        <f>O100*H100</f>
        <v>0</v>
      </c>
      <c r="Q100" s="136">
        <v>0</v>
      </c>
      <c r="R100" s="136">
        <f>Q100*H100</f>
        <v>0</v>
      </c>
      <c r="S100" s="136">
        <v>0</v>
      </c>
      <c r="T100" s="137">
        <f>S100*H100</f>
        <v>0</v>
      </c>
      <c r="AR100" s="138" t="s">
        <v>319</v>
      </c>
      <c r="AT100" s="138" t="s">
        <v>138</v>
      </c>
      <c r="AU100" s="138" t="s">
        <v>80</v>
      </c>
      <c r="AY100" s="17" t="s">
        <v>135</v>
      </c>
      <c r="BE100" s="139">
        <f>IF(N100="základní",J100,0)</f>
        <v>0</v>
      </c>
      <c r="BF100" s="139">
        <f>IF(N100="snížená",J100,0)</f>
        <v>0</v>
      </c>
      <c r="BG100" s="139">
        <f>IF(N100="zákl. přenesená",J100,0)</f>
        <v>0</v>
      </c>
      <c r="BH100" s="139">
        <f>IF(N100="sníž. přenesená",J100,0)</f>
        <v>0</v>
      </c>
      <c r="BI100" s="139">
        <f>IF(N100="nulová",J100,0)</f>
        <v>0</v>
      </c>
      <c r="BJ100" s="17" t="s">
        <v>80</v>
      </c>
      <c r="BK100" s="139">
        <f>ROUND(I100*H100,2)</f>
        <v>0</v>
      </c>
      <c r="BL100" s="17" t="s">
        <v>319</v>
      </c>
      <c r="BM100" s="138" t="s">
        <v>202</v>
      </c>
    </row>
    <row r="101" spans="2:65" s="1" customFormat="1" ht="18">
      <c r="B101" s="32"/>
      <c r="D101" s="145" t="s">
        <v>1386</v>
      </c>
      <c r="F101" s="184" t="s">
        <v>1405</v>
      </c>
      <c r="I101" s="142"/>
      <c r="L101" s="32"/>
      <c r="M101" s="143"/>
      <c r="T101" s="53"/>
      <c r="AT101" s="17" t="s">
        <v>1386</v>
      </c>
      <c r="AU101" s="17" t="s">
        <v>80</v>
      </c>
    </row>
    <row r="102" spans="2:65" s="1" customFormat="1" ht="16.5" customHeight="1">
      <c r="B102" s="32"/>
      <c r="C102" s="127" t="s">
        <v>204</v>
      </c>
      <c r="D102" s="127" t="s">
        <v>138</v>
      </c>
      <c r="E102" s="128" t="s">
        <v>1407</v>
      </c>
      <c r="F102" s="129" t="s">
        <v>1408</v>
      </c>
      <c r="G102" s="130" t="s">
        <v>222</v>
      </c>
      <c r="H102" s="131">
        <v>1</v>
      </c>
      <c r="I102" s="132"/>
      <c r="J102" s="133">
        <f>ROUND(I102*H102,2)</f>
        <v>0</v>
      </c>
      <c r="K102" s="129" t="s">
        <v>19</v>
      </c>
      <c r="L102" s="32"/>
      <c r="M102" s="134" t="s">
        <v>19</v>
      </c>
      <c r="N102" s="135" t="s">
        <v>43</v>
      </c>
      <c r="P102" s="136">
        <f>O102*H102</f>
        <v>0</v>
      </c>
      <c r="Q102" s="136">
        <v>0</v>
      </c>
      <c r="R102" s="136">
        <f>Q102*H102</f>
        <v>0</v>
      </c>
      <c r="S102" s="136">
        <v>0</v>
      </c>
      <c r="T102" s="137">
        <f>S102*H102</f>
        <v>0</v>
      </c>
      <c r="AR102" s="138" t="s">
        <v>319</v>
      </c>
      <c r="AT102" s="138" t="s">
        <v>138</v>
      </c>
      <c r="AU102" s="138" t="s">
        <v>80</v>
      </c>
      <c r="AY102" s="17" t="s">
        <v>135</v>
      </c>
      <c r="BE102" s="139">
        <f>IF(N102="základní",J102,0)</f>
        <v>0</v>
      </c>
      <c r="BF102" s="139">
        <f>IF(N102="snížená",J102,0)</f>
        <v>0</v>
      </c>
      <c r="BG102" s="139">
        <f>IF(N102="zákl. přenesená",J102,0)</f>
        <v>0</v>
      </c>
      <c r="BH102" s="139">
        <f>IF(N102="sníž. přenesená",J102,0)</f>
        <v>0</v>
      </c>
      <c r="BI102" s="139">
        <f>IF(N102="nulová",J102,0)</f>
        <v>0</v>
      </c>
      <c r="BJ102" s="17" t="s">
        <v>80</v>
      </c>
      <c r="BK102" s="139">
        <f>ROUND(I102*H102,2)</f>
        <v>0</v>
      </c>
      <c r="BL102" s="17" t="s">
        <v>319</v>
      </c>
      <c r="BM102" s="138" t="s">
        <v>207</v>
      </c>
    </row>
    <row r="103" spans="2:65" s="1" customFormat="1" ht="18">
      <c r="B103" s="32"/>
      <c r="D103" s="145" t="s">
        <v>1386</v>
      </c>
      <c r="F103" s="184" t="s">
        <v>1390</v>
      </c>
      <c r="I103" s="142"/>
      <c r="L103" s="32"/>
      <c r="M103" s="143"/>
      <c r="T103" s="53"/>
      <c r="AT103" s="17" t="s">
        <v>1386</v>
      </c>
      <c r="AU103" s="17" t="s">
        <v>80</v>
      </c>
    </row>
    <row r="104" spans="2:65" s="1" customFormat="1" ht="16.5" customHeight="1">
      <c r="B104" s="32"/>
      <c r="C104" s="127" t="s">
        <v>8</v>
      </c>
      <c r="D104" s="127" t="s">
        <v>138</v>
      </c>
      <c r="E104" s="128" t="s">
        <v>1409</v>
      </c>
      <c r="F104" s="129" t="s">
        <v>1410</v>
      </c>
      <c r="G104" s="130" t="s">
        <v>222</v>
      </c>
      <c r="H104" s="131">
        <v>1</v>
      </c>
      <c r="I104" s="132"/>
      <c r="J104" s="133">
        <f>ROUND(I104*H104,2)</f>
        <v>0</v>
      </c>
      <c r="K104" s="129" t="s">
        <v>19</v>
      </c>
      <c r="L104" s="32"/>
      <c r="M104" s="134" t="s">
        <v>19</v>
      </c>
      <c r="N104" s="135" t="s">
        <v>43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319</v>
      </c>
      <c r="AT104" s="138" t="s">
        <v>138</v>
      </c>
      <c r="AU104" s="138" t="s">
        <v>80</v>
      </c>
      <c r="AY104" s="17" t="s">
        <v>135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80</v>
      </c>
      <c r="BK104" s="139">
        <f>ROUND(I104*H104,2)</f>
        <v>0</v>
      </c>
      <c r="BL104" s="17" t="s">
        <v>319</v>
      </c>
      <c r="BM104" s="138" t="s">
        <v>213</v>
      </c>
    </row>
    <row r="105" spans="2:65" s="1" customFormat="1" ht="18">
      <c r="B105" s="32"/>
      <c r="D105" s="145" t="s">
        <v>1386</v>
      </c>
      <c r="F105" s="184" t="s">
        <v>1397</v>
      </c>
      <c r="I105" s="142"/>
      <c r="L105" s="32"/>
      <c r="M105" s="143"/>
      <c r="T105" s="53"/>
      <c r="AT105" s="17" t="s">
        <v>1386</v>
      </c>
      <c r="AU105" s="17" t="s">
        <v>80</v>
      </c>
    </row>
    <row r="106" spans="2:65" s="1" customFormat="1" ht="16.5" customHeight="1">
      <c r="B106" s="32"/>
      <c r="C106" s="127" t="s">
        <v>219</v>
      </c>
      <c r="D106" s="127" t="s">
        <v>138</v>
      </c>
      <c r="E106" s="128" t="s">
        <v>1411</v>
      </c>
      <c r="F106" s="129" t="s">
        <v>1401</v>
      </c>
      <c r="G106" s="130" t="s">
        <v>222</v>
      </c>
      <c r="H106" s="131">
        <v>1</v>
      </c>
      <c r="I106" s="132"/>
      <c r="J106" s="133">
        <f>ROUND(I106*H106,2)</f>
        <v>0</v>
      </c>
      <c r="K106" s="129" t="s">
        <v>19</v>
      </c>
      <c r="L106" s="32"/>
      <c r="M106" s="134" t="s">
        <v>19</v>
      </c>
      <c r="N106" s="135" t="s">
        <v>43</v>
      </c>
      <c r="P106" s="136">
        <f>O106*H106</f>
        <v>0</v>
      </c>
      <c r="Q106" s="136">
        <v>0</v>
      </c>
      <c r="R106" s="136">
        <f>Q106*H106</f>
        <v>0</v>
      </c>
      <c r="S106" s="136">
        <v>0</v>
      </c>
      <c r="T106" s="137">
        <f>S106*H106</f>
        <v>0</v>
      </c>
      <c r="AR106" s="138" t="s">
        <v>319</v>
      </c>
      <c r="AT106" s="138" t="s">
        <v>138</v>
      </c>
      <c r="AU106" s="138" t="s">
        <v>80</v>
      </c>
      <c r="AY106" s="17" t="s">
        <v>135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80</v>
      </c>
      <c r="BK106" s="139">
        <f>ROUND(I106*H106,2)</f>
        <v>0</v>
      </c>
      <c r="BL106" s="17" t="s">
        <v>319</v>
      </c>
      <c r="BM106" s="138" t="s">
        <v>223</v>
      </c>
    </row>
    <row r="107" spans="2:65" s="1" customFormat="1" ht="18">
      <c r="B107" s="32"/>
      <c r="D107" s="145" t="s">
        <v>1386</v>
      </c>
      <c r="F107" s="184" t="s">
        <v>1390</v>
      </c>
      <c r="I107" s="142"/>
      <c r="L107" s="32"/>
      <c r="M107" s="143"/>
      <c r="T107" s="53"/>
      <c r="AT107" s="17" t="s">
        <v>1386</v>
      </c>
      <c r="AU107" s="17" t="s">
        <v>80</v>
      </c>
    </row>
    <row r="108" spans="2:65" s="1" customFormat="1" ht="16.5" customHeight="1">
      <c r="B108" s="32"/>
      <c r="C108" s="127" t="s">
        <v>189</v>
      </c>
      <c r="D108" s="127" t="s">
        <v>138</v>
      </c>
      <c r="E108" s="128" t="s">
        <v>1412</v>
      </c>
      <c r="F108" s="129" t="s">
        <v>1413</v>
      </c>
      <c r="G108" s="130" t="s">
        <v>222</v>
      </c>
      <c r="H108" s="131">
        <v>1</v>
      </c>
      <c r="I108" s="132"/>
      <c r="J108" s="133">
        <f>ROUND(I108*H108,2)</f>
        <v>0</v>
      </c>
      <c r="K108" s="129" t="s">
        <v>19</v>
      </c>
      <c r="L108" s="32"/>
      <c r="M108" s="134" t="s">
        <v>19</v>
      </c>
      <c r="N108" s="135" t="s">
        <v>43</v>
      </c>
      <c r="P108" s="136">
        <f>O108*H108</f>
        <v>0</v>
      </c>
      <c r="Q108" s="136">
        <v>0</v>
      </c>
      <c r="R108" s="136">
        <f>Q108*H108</f>
        <v>0</v>
      </c>
      <c r="S108" s="136">
        <v>0</v>
      </c>
      <c r="T108" s="137">
        <f>S108*H108</f>
        <v>0</v>
      </c>
      <c r="AR108" s="138" t="s">
        <v>319</v>
      </c>
      <c r="AT108" s="138" t="s">
        <v>138</v>
      </c>
      <c r="AU108" s="138" t="s">
        <v>80</v>
      </c>
      <c r="AY108" s="17" t="s">
        <v>135</v>
      </c>
      <c r="BE108" s="139">
        <f>IF(N108="základní",J108,0)</f>
        <v>0</v>
      </c>
      <c r="BF108" s="139">
        <f>IF(N108="snížená",J108,0)</f>
        <v>0</v>
      </c>
      <c r="BG108" s="139">
        <f>IF(N108="zákl. přenesená",J108,0)</f>
        <v>0</v>
      </c>
      <c r="BH108" s="139">
        <f>IF(N108="sníž. přenesená",J108,0)</f>
        <v>0</v>
      </c>
      <c r="BI108" s="139">
        <f>IF(N108="nulová",J108,0)</f>
        <v>0</v>
      </c>
      <c r="BJ108" s="17" t="s">
        <v>80</v>
      </c>
      <c r="BK108" s="139">
        <f>ROUND(I108*H108,2)</f>
        <v>0</v>
      </c>
      <c r="BL108" s="17" t="s">
        <v>319</v>
      </c>
      <c r="BM108" s="138" t="s">
        <v>225</v>
      </c>
    </row>
    <row r="109" spans="2:65" s="1" customFormat="1" ht="18">
      <c r="B109" s="32"/>
      <c r="D109" s="145" t="s">
        <v>1386</v>
      </c>
      <c r="F109" s="184" t="s">
        <v>1397</v>
      </c>
      <c r="I109" s="142"/>
      <c r="L109" s="32"/>
      <c r="M109" s="143"/>
      <c r="T109" s="53"/>
      <c r="AT109" s="17" t="s">
        <v>1386</v>
      </c>
      <c r="AU109" s="17" t="s">
        <v>80</v>
      </c>
    </row>
    <row r="110" spans="2:65" s="1" customFormat="1" ht="16.5" customHeight="1">
      <c r="B110" s="32"/>
      <c r="C110" s="127" t="s">
        <v>226</v>
      </c>
      <c r="D110" s="127" t="s">
        <v>138</v>
      </c>
      <c r="E110" s="128" t="s">
        <v>1414</v>
      </c>
      <c r="F110" s="129" t="s">
        <v>1413</v>
      </c>
      <c r="G110" s="130" t="s">
        <v>222</v>
      </c>
      <c r="H110" s="131">
        <v>1</v>
      </c>
      <c r="I110" s="132"/>
      <c r="J110" s="133">
        <f>ROUND(I110*H110,2)</f>
        <v>0</v>
      </c>
      <c r="K110" s="129" t="s">
        <v>19</v>
      </c>
      <c r="L110" s="32"/>
      <c r="M110" s="134" t="s">
        <v>19</v>
      </c>
      <c r="N110" s="135" t="s">
        <v>43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319</v>
      </c>
      <c r="AT110" s="138" t="s">
        <v>138</v>
      </c>
      <c r="AU110" s="138" t="s">
        <v>80</v>
      </c>
      <c r="AY110" s="17" t="s">
        <v>135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80</v>
      </c>
      <c r="BK110" s="139">
        <f>ROUND(I110*H110,2)</f>
        <v>0</v>
      </c>
      <c r="BL110" s="17" t="s">
        <v>319</v>
      </c>
      <c r="BM110" s="138" t="s">
        <v>228</v>
      </c>
    </row>
    <row r="111" spans="2:65" s="1" customFormat="1" ht="18">
      <c r="B111" s="32"/>
      <c r="D111" s="145" t="s">
        <v>1386</v>
      </c>
      <c r="F111" s="184" t="s">
        <v>1397</v>
      </c>
      <c r="I111" s="142"/>
      <c r="L111" s="32"/>
      <c r="M111" s="143"/>
      <c r="T111" s="53"/>
      <c r="AT111" s="17" t="s">
        <v>1386</v>
      </c>
      <c r="AU111" s="17" t="s">
        <v>80</v>
      </c>
    </row>
    <row r="112" spans="2:65" s="1" customFormat="1" ht="16.5" customHeight="1">
      <c r="B112" s="32"/>
      <c r="C112" s="127" t="s">
        <v>193</v>
      </c>
      <c r="D112" s="127" t="s">
        <v>138</v>
      </c>
      <c r="E112" s="128" t="s">
        <v>1415</v>
      </c>
      <c r="F112" s="129" t="s">
        <v>1396</v>
      </c>
      <c r="G112" s="130" t="s">
        <v>222</v>
      </c>
      <c r="H112" s="131">
        <v>1</v>
      </c>
      <c r="I112" s="132"/>
      <c r="J112" s="133">
        <f>ROUND(I112*H112,2)</f>
        <v>0</v>
      </c>
      <c r="K112" s="129" t="s">
        <v>19</v>
      </c>
      <c r="L112" s="32"/>
      <c r="M112" s="134" t="s">
        <v>19</v>
      </c>
      <c r="N112" s="135" t="s">
        <v>43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319</v>
      </c>
      <c r="AT112" s="138" t="s">
        <v>138</v>
      </c>
      <c r="AU112" s="138" t="s">
        <v>80</v>
      </c>
      <c r="AY112" s="17" t="s">
        <v>135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80</v>
      </c>
      <c r="BK112" s="139">
        <f>ROUND(I112*H112,2)</f>
        <v>0</v>
      </c>
      <c r="BL112" s="17" t="s">
        <v>319</v>
      </c>
      <c r="BM112" s="138" t="s">
        <v>230</v>
      </c>
    </row>
    <row r="113" spans="2:65" s="1" customFormat="1" ht="18">
      <c r="B113" s="32"/>
      <c r="D113" s="145" t="s">
        <v>1386</v>
      </c>
      <c r="F113" s="184" t="s">
        <v>1397</v>
      </c>
      <c r="I113" s="142"/>
      <c r="L113" s="32"/>
      <c r="M113" s="143"/>
      <c r="T113" s="53"/>
      <c r="AT113" s="17" t="s">
        <v>1386</v>
      </c>
      <c r="AU113" s="17" t="s">
        <v>80</v>
      </c>
    </row>
    <row r="114" spans="2:65" s="1" customFormat="1" ht="21.75" customHeight="1">
      <c r="B114" s="32"/>
      <c r="C114" s="127" t="s">
        <v>231</v>
      </c>
      <c r="D114" s="127" t="s">
        <v>138</v>
      </c>
      <c r="E114" s="128" t="s">
        <v>1416</v>
      </c>
      <c r="F114" s="129" t="s">
        <v>1417</v>
      </c>
      <c r="G114" s="130" t="s">
        <v>222</v>
      </c>
      <c r="H114" s="131">
        <v>1</v>
      </c>
      <c r="I114" s="132"/>
      <c r="J114" s="133">
        <f>ROUND(I114*H114,2)</f>
        <v>0</v>
      </c>
      <c r="K114" s="129" t="s">
        <v>19</v>
      </c>
      <c r="L114" s="32"/>
      <c r="M114" s="134" t="s">
        <v>19</v>
      </c>
      <c r="N114" s="135" t="s">
        <v>43</v>
      </c>
      <c r="P114" s="136">
        <f>O114*H114</f>
        <v>0</v>
      </c>
      <c r="Q114" s="136">
        <v>0</v>
      </c>
      <c r="R114" s="136">
        <f>Q114*H114</f>
        <v>0</v>
      </c>
      <c r="S114" s="136">
        <v>0</v>
      </c>
      <c r="T114" s="137">
        <f>S114*H114</f>
        <v>0</v>
      </c>
      <c r="AR114" s="138" t="s">
        <v>319</v>
      </c>
      <c r="AT114" s="138" t="s">
        <v>138</v>
      </c>
      <c r="AU114" s="138" t="s">
        <v>80</v>
      </c>
      <c r="AY114" s="17" t="s">
        <v>135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80</v>
      </c>
      <c r="BK114" s="139">
        <f>ROUND(I114*H114,2)</f>
        <v>0</v>
      </c>
      <c r="BL114" s="17" t="s">
        <v>319</v>
      </c>
      <c r="BM114" s="138" t="s">
        <v>234</v>
      </c>
    </row>
    <row r="115" spans="2:65" s="1" customFormat="1" ht="18">
      <c r="B115" s="32"/>
      <c r="D115" s="145" t="s">
        <v>1386</v>
      </c>
      <c r="F115" s="184" t="s">
        <v>1390</v>
      </c>
      <c r="I115" s="142"/>
      <c r="L115" s="32"/>
      <c r="M115" s="143"/>
      <c r="T115" s="53"/>
      <c r="AT115" s="17" t="s">
        <v>1386</v>
      </c>
      <c r="AU115" s="17" t="s">
        <v>80</v>
      </c>
    </row>
    <row r="116" spans="2:65" s="1" customFormat="1" ht="21.75" customHeight="1">
      <c r="B116" s="32"/>
      <c r="C116" s="127" t="s">
        <v>197</v>
      </c>
      <c r="D116" s="127" t="s">
        <v>138</v>
      </c>
      <c r="E116" s="128" t="s">
        <v>1418</v>
      </c>
      <c r="F116" s="129" t="s">
        <v>1417</v>
      </c>
      <c r="G116" s="130" t="s">
        <v>222</v>
      </c>
      <c r="H116" s="131">
        <v>1</v>
      </c>
      <c r="I116" s="132"/>
      <c r="J116" s="133">
        <f>ROUND(I116*H116,2)</f>
        <v>0</v>
      </c>
      <c r="K116" s="129" t="s">
        <v>19</v>
      </c>
      <c r="L116" s="32"/>
      <c r="M116" s="134" t="s">
        <v>19</v>
      </c>
      <c r="N116" s="135" t="s">
        <v>43</v>
      </c>
      <c r="P116" s="136">
        <f>O116*H116</f>
        <v>0</v>
      </c>
      <c r="Q116" s="136">
        <v>0</v>
      </c>
      <c r="R116" s="136">
        <f>Q116*H116</f>
        <v>0</v>
      </c>
      <c r="S116" s="136">
        <v>0</v>
      </c>
      <c r="T116" s="137">
        <f>S116*H116</f>
        <v>0</v>
      </c>
      <c r="AR116" s="138" t="s">
        <v>319</v>
      </c>
      <c r="AT116" s="138" t="s">
        <v>138</v>
      </c>
      <c r="AU116" s="138" t="s">
        <v>80</v>
      </c>
      <c r="AY116" s="17" t="s">
        <v>135</v>
      </c>
      <c r="BE116" s="139">
        <f>IF(N116="základní",J116,0)</f>
        <v>0</v>
      </c>
      <c r="BF116" s="139">
        <f>IF(N116="snížená",J116,0)</f>
        <v>0</v>
      </c>
      <c r="BG116" s="139">
        <f>IF(N116="zákl. přenesená",J116,0)</f>
        <v>0</v>
      </c>
      <c r="BH116" s="139">
        <f>IF(N116="sníž. přenesená",J116,0)</f>
        <v>0</v>
      </c>
      <c r="BI116" s="139">
        <f>IF(N116="nulová",J116,0)</f>
        <v>0</v>
      </c>
      <c r="BJ116" s="17" t="s">
        <v>80</v>
      </c>
      <c r="BK116" s="139">
        <f>ROUND(I116*H116,2)</f>
        <v>0</v>
      </c>
      <c r="BL116" s="17" t="s">
        <v>319</v>
      </c>
      <c r="BM116" s="138" t="s">
        <v>240</v>
      </c>
    </row>
    <row r="117" spans="2:65" s="1" customFormat="1" ht="18">
      <c r="B117" s="32"/>
      <c r="D117" s="145" t="s">
        <v>1386</v>
      </c>
      <c r="F117" s="184" t="s">
        <v>1390</v>
      </c>
      <c r="I117" s="142"/>
      <c r="L117" s="32"/>
      <c r="M117" s="143"/>
      <c r="T117" s="53"/>
      <c r="AT117" s="17" t="s">
        <v>1386</v>
      </c>
      <c r="AU117" s="17" t="s">
        <v>80</v>
      </c>
    </row>
    <row r="118" spans="2:65" s="1" customFormat="1" ht="16.5" customHeight="1">
      <c r="B118" s="32"/>
      <c r="C118" s="127" t="s">
        <v>241</v>
      </c>
      <c r="D118" s="127" t="s">
        <v>138</v>
      </c>
      <c r="E118" s="128" t="s">
        <v>1162</v>
      </c>
      <c r="F118" s="129" t="s">
        <v>1410</v>
      </c>
      <c r="G118" s="130" t="s">
        <v>222</v>
      </c>
      <c r="H118" s="131">
        <v>1</v>
      </c>
      <c r="I118" s="132"/>
      <c r="J118" s="133">
        <f>ROUND(I118*H118,2)</f>
        <v>0</v>
      </c>
      <c r="K118" s="129" t="s">
        <v>19</v>
      </c>
      <c r="L118" s="32"/>
      <c r="M118" s="134" t="s">
        <v>19</v>
      </c>
      <c r="N118" s="135" t="s">
        <v>43</v>
      </c>
      <c r="P118" s="136">
        <f>O118*H118</f>
        <v>0</v>
      </c>
      <c r="Q118" s="136">
        <v>0</v>
      </c>
      <c r="R118" s="136">
        <f>Q118*H118</f>
        <v>0</v>
      </c>
      <c r="S118" s="136">
        <v>0</v>
      </c>
      <c r="T118" s="137">
        <f>S118*H118</f>
        <v>0</v>
      </c>
      <c r="AR118" s="138" t="s">
        <v>319</v>
      </c>
      <c r="AT118" s="138" t="s">
        <v>138</v>
      </c>
      <c r="AU118" s="138" t="s">
        <v>80</v>
      </c>
      <c r="AY118" s="17" t="s">
        <v>135</v>
      </c>
      <c r="BE118" s="139">
        <f>IF(N118="základní",J118,0)</f>
        <v>0</v>
      </c>
      <c r="BF118" s="139">
        <f>IF(N118="snížená",J118,0)</f>
        <v>0</v>
      </c>
      <c r="BG118" s="139">
        <f>IF(N118="zákl. přenesená",J118,0)</f>
        <v>0</v>
      </c>
      <c r="BH118" s="139">
        <f>IF(N118="sníž. přenesená",J118,0)</f>
        <v>0</v>
      </c>
      <c r="BI118" s="139">
        <f>IF(N118="nulová",J118,0)</f>
        <v>0</v>
      </c>
      <c r="BJ118" s="17" t="s">
        <v>80</v>
      </c>
      <c r="BK118" s="139">
        <f>ROUND(I118*H118,2)</f>
        <v>0</v>
      </c>
      <c r="BL118" s="17" t="s">
        <v>319</v>
      </c>
      <c r="BM118" s="138" t="s">
        <v>243</v>
      </c>
    </row>
    <row r="119" spans="2:65" s="1" customFormat="1" ht="18">
      <c r="B119" s="32"/>
      <c r="D119" s="145" t="s">
        <v>1386</v>
      </c>
      <c r="F119" s="184" t="s">
        <v>1397</v>
      </c>
      <c r="I119" s="142"/>
      <c r="L119" s="32"/>
      <c r="M119" s="143"/>
      <c r="T119" s="53"/>
      <c r="AT119" s="17" t="s">
        <v>1386</v>
      </c>
      <c r="AU119" s="17" t="s">
        <v>80</v>
      </c>
    </row>
    <row r="120" spans="2:65" s="1" customFormat="1" ht="78" customHeight="1">
      <c r="B120" s="32"/>
      <c r="C120" s="127" t="s">
        <v>202</v>
      </c>
      <c r="D120" s="127" t="s">
        <v>138</v>
      </c>
      <c r="E120" s="128" t="s">
        <v>1163</v>
      </c>
      <c r="F120" s="129" t="s">
        <v>1761</v>
      </c>
      <c r="G120" s="130" t="s">
        <v>222</v>
      </c>
      <c r="H120" s="131">
        <v>1</v>
      </c>
      <c r="I120" s="132"/>
      <c r="J120" s="133">
        <f>ROUND(I120*H120,2)</f>
        <v>0</v>
      </c>
      <c r="K120" s="129" t="s">
        <v>19</v>
      </c>
      <c r="L120" s="32"/>
      <c r="M120" s="134" t="s">
        <v>19</v>
      </c>
      <c r="N120" s="135" t="s">
        <v>43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AR120" s="138" t="s">
        <v>319</v>
      </c>
      <c r="AT120" s="138" t="s">
        <v>138</v>
      </c>
      <c r="AU120" s="138" t="s">
        <v>80</v>
      </c>
      <c r="AY120" s="17" t="s">
        <v>135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7" t="s">
        <v>80</v>
      </c>
      <c r="BK120" s="139">
        <f>ROUND(I120*H120,2)</f>
        <v>0</v>
      </c>
      <c r="BL120" s="17" t="s">
        <v>319</v>
      </c>
      <c r="BM120" s="138" t="s">
        <v>247</v>
      </c>
    </row>
    <row r="121" spans="2:65" s="1" customFormat="1" ht="18">
      <c r="B121" s="32"/>
      <c r="D121" s="145" t="s">
        <v>1386</v>
      </c>
      <c r="F121" s="184" t="s">
        <v>1387</v>
      </c>
      <c r="I121" s="142"/>
      <c r="L121" s="32"/>
      <c r="M121" s="143"/>
      <c r="T121" s="53"/>
      <c r="AT121" s="17" t="s">
        <v>1386</v>
      </c>
      <c r="AU121" s="17" t="s">
        <v>80</v>
      </c>
    </row>
    <row r="122" spans="2:65" s="1" customFormat="1" ht="16.5" customHeight="1">
      <c r="B122" s="32"/>
      <c r="C122" s="127" t="s">
        <v>7</v>
      </c>
      <c r="D122" s="127" t="s">
        <v>138</v>
      </c>
      <c r="E122" s="128" t="s">
        <v>1419</v>
      </c>
      <c r="F122" s="129" t="s">
        <v>1420</v>
      </c>
      <c r="G122" s="130" t="s">
        <v>222</v>
      </c>
      <c r="H122" s="131">
        <v>1</v>
      </c>
      <c r="I122" s="132"/>
      <c r="J122" s="133">
        <f>ROUND(I122*H122,2)</f>
        <v>0</v>
      </c>
      <c r="K122" s="129" t="s">
        <v>19</v>
      </c>
      <c r="L122" s="32"/>
      <c r="M122" s="134" t="s">
        <v>19</v>
      </c>
      <c r="N122" s="135" t="s">
        <v>43</v>
      </c>
      <c r="P122" s="136">
        <f>O122*H122</f>
        <v>0</v>
      </c>
      <c r="Q122" s="136">
        <v>0</v>
      </c>
      <c r="R122" s="136">
        <f>Q122*H122</f>
        <v>0</v>
      </c>
      <c r="S122" s="136">
        <v>0</v>
      </c>
      <c r="T122" s="137">
        <f>S122*H122</f>
        <v>0</v>
      </c>
      <c r="AR122" s="138" t="s">
        <v>319</v>
      </c>
      <c r="AT122" s="138" t="s">
        <v>138</v>
      </c>
      <c r="AU122" s="138" t="s">
        <v>80</v>
      </c>
      <c r="AY122" s="17" t="s">
        <v>135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7" t="s">
        <v>80</v>
      </c>
      <c r="BK122" s="139">
        <f>ROUND(I122*H122,2)</f>
        <v>0</v>
      </c>
      <c r="BL122" s="17" t="s">
        <v>319</v>
      </c>
      <c r="BM122" s="138" t="s">
        <v>251</v>
      </c>
    </row>
    <row r="123" spans="2:65" s="1" customFormat="1" ht="18">
      <c r="B123" s="32"/>
      <c r="D123" s="145" t="s">
        <v>1386</v>
      </c>
      <c r="F123" s="184" t="s">
        <v>1421</v>
      </c>
      <c r="I123" s="142"/>
      <c r="L123" s="32"/>
      <c r="M123" s="143"/>
      <c r="T123" s="53"/>
      <c r="AT123" s="17" t="s">
        <v>1386</v>
      </c>
      <c r="AU123" s="17" t="s">
        <v>80</v>
      </c>
    </row>
    <row r="124" spans="2:65" s="1" customFormat="1" ht="16.5" customHeight="1">
      <c r="B124" s="32"/>
      <c r="C124" s="127" t="s">
        <v>207</v>
      </c>
      <c r="D124" s="127" t="s">
        <v>138</v>
      </c>
      <c r="E124" s="128" t="s">
        <v>1422</v>
      </c>
      <c r="F124" s="129" t="s">
        <v>1423</v>
      </c>
      <c r="G124" s="130" t="s">
        <v>222</v>
      </c>
      <c r="H124" s="131">
        <v>1</v>
      </c>
      <c r="I124" s="132"/>
      <c r="J124" s="133">
        <f>ROUND(I124*H124,2)</f>
        <v>0</v>
      </c>
      <c r="K124" s="129" t="s">
        <v>19</v>
      </c>
      <c r="L124" s="32"/>
      <c r="M124" s="134" t="s">
        <v>19</v>
      </c>
      <c r="N124" s="135" t="s">
        <v>43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AR124" s="138" t="s">
        <v>319</v>
      </c>
      <c r="AT124" s="138" t="s">
        <v>138</v>
      </c>
      <c r="AU124" s="138" t="s">
        <v>80</v>
      </c>
      <c r="AY124" s="17" t="s">
        <v>135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7" t="s">
        <v>80</v>
      </c>
      <c r="BK124" s="139">
        <f>ROUND(I124*H124,2)</f>
        <v>0</v>
      </c>
      <c r="BL124" s="17" t="s">
        <v>319</v>
      </c>
      <c r="BM124" s="138" t="s">
        <v>262</v>
      </c>
    </row>
    <row r="125" spans="2:65" s="1" customFormat="1" ht="18">
      <c r="B125" s="32"/>
      <c r="D125" s="145" t="s">
        <v>1386</v>
      </c>
      <c r="F125" s="184" t="s">
        <v>1397</v>
      </c>
      <c r="I125" s="142"/>
      <c r="L125" s="32"/>
      <c r="M125" s="143"/>
      <c r="T125" s="53"/>
      <c r="AT125" s="17" t="s">
        <v>1386</v>
      </c>
      <c r="AU125" s="17" t="s">
        <v>80</v>
      </c>
    </row>
    <row r="126" spans="2:65" s="1" customFormat="1" ht="16.5" customHeight="1">
      <c r="B126" s="32"/>
      <c r="C126" s="127" t="s">
        <v>266</v>
      </c>
      <c r="D126" s="127" t="s">
        <v>138</v>
      </c>
      <c r="E126" s="128" t="s">
        <v>1424</v>
      </c>
      <c r="F126" s="129" t="s">
        <v>1423</v>
      </c>
      <c r="G126" s="130" t="s">
        <v>222</v>
      </c>
      <c r="H126" s="131">
        <v>1</v>
      </c>
      <c r="I126" s="132"/>
      <c r="J126" s="133">
        <f>ROUND(I126*H126,2)</f>
        <v>0</v>
      </c>
      <c r="K126" s="129" t="s">
        <v>19</v>
      </c>
      <c r="L126" s="32"/>
      <c r="M126" s="134" t="s">
        <v>19</v>
      </c>
      <c r="N126" s="135" t="s">
        <v>43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AR126" s="138" t="s">
        <v>319</v>
      </c>
      <c r="AT126" s="138" t="s">
        <v>138</v>
      </c>
      <c r="AU126" s="138" t="s">
        <v>80</v>
      </c>
      <c r="AY126" s="17" t="s">
        <v>135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80</v>
      </c>
      <c r="BK126" s="139">
        <f>ROUND(I126*H126,2)</f>
        <v>0</v>
      </c>
      <c r="BL126" s="17" t="s">
        <v>319</v>
      </c>
      <c r="BM126" s="138" t="s">
        <v>269</v>
      </c>
    </row>
    <row r="127" spans="2:65" s="1" customFormat="1" ht="18">
      <c r="B127" s="32"/>
      <c r="D127" s="145" t="s">
        <v>1386</v>
      </c>
      <c r="F127" s="184" t="s">
        <v>1397</v>
      </c>
      <c r="I127" s="142"/>
      <c r="L127" s="32"/>
      <c r="M127" s="143"/>
      <c r="T127" s="53"/>
      <c r="AT127" s="17" t="s">
        <v>1386</v>
      </c>
      <c r="AU127" s="17" t="s">
        <v>80</v>
      </c>
    </row>
    <row r="128" spans="2:65" s="1" customFormat="1" ht="44.25" customHeight="1">
      <c r="B128" s="32"/>
      <c r="C128" s="127" t="s">
        <v>213</v>
      </c>
      <c r="D128" s="127" t="s">
        <v>138</v>
      </c>
      <c r="E128" s="128" t="s">
        <v>1425</v>
      </c>
      <c r="F128" s="129" t="s">
        <v>1760</v>
      </c>
      <c r="G128" s="130" t="s">
        <v>222</v>
      </c>
      <c r="H128" s="131">
        <v>1</v>
      </c>
      <c r="I128" s="132"/>
      <c r="J128" s="133">
        <f>ROUND(I128*H128,2)</f>
        <v>0</v>
      </c>
      <c r="K128" s="129" t="s">
        <v>19</v>
      </c>
      <c r="L128" s="32"/>
      <c r="M128" s="134" t="s">
        <v>19</v>
      </c>
      <c r="N128" s="135" t="s">
        <v>43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AR128" s="138" t="s">
        <v>319</v>
      </c>
      <c r="AT128" s="138" t="s">
        <v>138</v>
      </c>
      <c r="AU128" s="138" t="s">
        <v>80</v>
      </c>
      <c r="AY128" s="17" t="s">
        <v>135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7" t="s">
        <v>80</v>
      </c>
      <c r="BK128" s="139">
        <f>ROUND(I128*H128,2)</f>
        <v>0</v>
      </c>
      <c r="BL128" s="17" t="s">
        <v>319</v>
      </c>
      <c r="BM128" s="138" t="s">
        <v>275</v>
      </c>
    </row>
    <row r="129" spans="2:65" s="1" customFormat="1" ht="18">
      <c r="B129" s="32"/>
      <c r="D129" s="145" t="s">
        <v>1386</v>
      </c>
      <c r="F129" s="184" t="s">
        <v>1405</v>
      </c>
      <c r="I129" s="142"/>
      <c r="L129" s="32"/>
      <c r="M129" s="143"/>
      <c r="T129" s="53"/>
      <c r="AT129" s="17" t="s">
        <v>1386</v>
      </c>
      <c r="AU129" s="17" t="s">
        <v>80</v>
      </c>
    </row>
    <row r="130" spans="2:65" s="1" customFormat="1" ht="16.5" customHeight="1">
      <c r="B130" s="32"/>
      <c r="C130" s="127" t="s">
        <v>276</v>
      </c>
      <c r="D130" s="127" t="s">
        <v>138</v>
      </c>
      <c r="E130" s="128" t="s">
        <v>1426</v>
      </c>
      <c r="F130" s="129" t="s">
        <v>1427</v>
      </c>
      <c r="G130" s="130" t="s">
        <v>222</v>
      </c>
      <c r="H130" s="131">
        <v>1</v>
      </c>
      <c r="I130" s="132"/>
      <c r="J130" s="133">
        <f>ROUND(I130*H130,2)</f>
        <v>0</v>
      </c>
      <c r="K130" s="129" t="s">
        <v>19</v>
      </c>
      <c r="L130" s="32"/>
      <c r="M130" s="134" t="s">
        <v>19</v>
      </c>
      <c r="N130" s="135" t="s">
        <v>43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AR130" s="138" t="s">
        <v>319</v>
      </c>
      <c r="AT130" s="138" t="s">
        <v>138</v>
      </c>
      <c r="AU130" s="138" t="s">
        <v>80</v>
      </c>
      <c r="AY130" s="17" t="s">
        <v>135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7" t="s">
        <v>80</v>
      </c>
      <c r="BK130" s="139">
        <f>ROUND(I130*H130,2)</f>
        <v>0</v>
      </c>
      <c r="BL130" s="17" t="s">
        <v>319</v>
      </c>
      <c r="BM130" s="138" t="s">
        <v>278</v>
      </c>
    </row>
    <row r="131" spans="2:65" s="1" customFormat="1" ht="18">
      <c r="B131" s="32"/>
      <c r="D131" s="145" t="s">
        <v>1386</v>
      </c>
      <c r="F131" s="184" t="s">
        <v>1397</v>
      </c>
      <c r="I131" s="142"/>
      <c r="L131" s="32"/>
      <c r="M131" s="143"/>
      <c r="T131" s="53"/>
      <c r="AT131" s="17" t="s">
        <v>1386</v>
      </c>
      <c r="AU131" s="17" t="s">
        <v>80</v>
      </c>
    </row>
    <row r="132" spans="2:65" s="1" customFormat="1" ht="44.25" customHeight="1">
      <c r="B132" s="32"/>
      <c r="C132" s="127" t="s">
        <v>223</v>
      </c>
      <c r="D132" s="127" t="s">
        <v>138</v>
      </c>
      <c r="E132" s="128" t="s">
        <v>1428</v>
      </c>
      <c r="F132" s="129" t="s">
        <v>1760</v>
      </c>
      <c r="G132" s="130" t="s">
        <v>222</v>
      </c>
      <c r="H132" s="131">
        <v>1</v>
      </c>
      <c r="I132" s="132"/>
      <c r="J132" s="133">
        <f>ROUND(I132*H132,2)</f>
        <v>0</v>
      </c>
      <c r="K132" s="129" t="s">
        <v>19</v>
      </c>
      <c r="L132" s="32"/>
      <c r="M132" s="134" t="s">
        <v>19</v>
      </c>
      <c r="N132" s="135" t="s">
        <v>43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319</v>
      </c>
      <c r="AT132" s="138" t="s">
        <v>138</v>
      </c>
      <c r="AU132" s="138" t="s">
        <v>80</v>
      </c>
      <c r="AY132" s="17" t="s">
        <v>135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7" t="s">
        <v>80</v>
      </c>
      <c r="BK132" s="139">
        <f>ROUND(I132*H132,2)</f>
        <v>0</v>
      </c>
      <c r="BL132" s="17" t="s">
        <v>319</v>
      </c>
      <c r="BM132" s="138" t="s">
        <v>281</v>
      </c>
    </row>
    <row r="133" spans="2:65" s="1" customFormat="1" ht="18">
      <c r="B133" s="32"/>
      <c r="D133" s="145" t="s">
        <v>1386</v>
      </c>
      <c r="F133" s="184" t="s">
        <v>1405</v>
      </c>
      <c r="I133" s="142"/>
      <c r="L133" s="32"/>
      <c r="M133" s="143"/>
      <c r="T133" s="53"/>
      <c r="AT133" s="17" t="s">
        <v>1386</v>
      </c>
      <c r="AU133" s="17" t="s">
        <v>80</v>
      </c>
    </row>
    <row r="134" spans="2:65" s="1" customFormat="1" ht="21.75" customHeight="1">
      <c r="B134" s="32"/>
      <c r="C134" s="127" t="s">
        <v>285</v>
      </c>
      <c r="D134" s="127" t="s">
        <v>138</v>
      </c>
      <c r="E134" s="128" t="s">
        <v>1429</v>
      </c>
      <c r="F134" s="129" t="s">
        <v>1430</v>
      </c>
      <c r="G134" s="130" t="s">
        <v>222</v>
      </c>
      <c r="H134" s="131">
        <v>1</v>
      </c>
      <c r="I134" s="132"/>
      <c r="J134" s="133">
        <f>ROUND(I134*H134,2)</f>
        <v>0</v>
      </c>
      <c r="K134" s="129" t="s">
        <v>19</v>
      </c>
      <c r="L134" s="32"/>
      <c r="M134" s="134" t="s">
        <v>19</v>
      </c>
      <c r="N134" s="135" t="s">
        <v>43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AR134" s="138" t="s">
        <v>319</v>
      </c>
      <c r="AT134" s="138" t="s">
        <v>138</v>
      </c>
      <c r="AU134" s="138" t="s">
        <v>80</v>
      </c>
      <c r="AY134" s="17" t="s">
        <v>135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80</v>
      </c>
      <c r="BK134" s="139">
        <f>ROUND(I134*H134,2)</f>
        <v>0</v>
      </c>
      <c r="BL134" s="17" t="s">
        <v>319</v>
      </c>
      <c r="BM134" s="138" t="s">
        <v>288</v>
      </c>
    </row>
    <row r="135" spans="2:65" s="1" customFormat="1" ht="18">
      <c r="B135" s="32"/>
      <c r="D135" s="145" t="s">
        <v>1386</v>
      </c>
      <c r="F135" s="184" t="s">
        <v>1390</v>
      </c>
      <c r="I135" s="142"/>
      <c r="L135" s="32"/>
      <c r="M135" s="143"/>
      <c r="T135" s="53"/>
      <c r="AT135" s="17" t="s">
        <v>1386</v>
      </c>
      <c r="AU135" s="17" t="s">
        <v>80</v>
      </c>
    </row>
    <row r="136" spans="2:65" s="1" customFormat="1" ht="21.75" customHeight="1">
      <c r="B136" s="32"/>
      <c r="C136" s="127" t="s">
        <v>225</v>
      </c>
      <c r="D136" s="127" t="s">
        <v>138</v>
      </c>
      <c r="E136" s="128" t="s">
        <v>1431</v>
      </c>
      <c r="F136" s="129" t="s">
        <v>1430</v>
      </c>
      <c r="G136" s="130" t="s">
        <v>222</v>
      </c>
      <c r="H136" s="131">
        <v>1</v>
      </c>
      <c r="I136" s="132"/>
      <c r="J136" s="133">
        <f>ROUND(I136*H136,2)</f>
        <v>0</v>
      </c>
      <c r="K136" s="129" t="s">
        <v>19</v>
      </c>
      <c r="L136" s="32"/>
      <c r="M136" s="134" t="s">
        <v>19</v>
      </c>
      <c r="N136" s="135" t="s">
        <v>43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AR136" s="138" t="s">
        <v>319</v>
      </c>
      <c r="AT136" s="138" t="s">
        <v>138</v>
      </c>
      <c r="AU136" s="138" t="s">
        <v>80</v>
      </c>
      <c r="AY136" s="17" t="s">
        <v>135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80</v>
      </c>
      <c r="BK136" s="139">
        <f>ROUND(I136*H136,2)</f>
        <v>0</v>
      </c>
      <c r="BL136" s="17" t="s">
        <v>319</v>
      </c>
      <c r="BM136" s="138" t="s">
        <v>298</v>
      </c>
    </row>
    <row r="137" spans="2:65" s="1" customFormat="1" ht="18">
      <c r="B137" s="32"/>
      <c r="D137" s="145" t="s">
        <v>1386</v>
      </c>
      <c r="F137" s="184" t="s">
        <v>1390</v>
      </c>
      <c r="I137" s="142"/>
      <c r="L137" s="32"/>
      <c r="M137" s="143"/>
      <c r="T137" s="53"/>
      <c r="AT137" s="17" t="s">
        <v>1386</v>
      </c>
      <c r="AU137" s="17" t="s">
        <v>80</v>
      </c>
    </row>
    <row r="138" spans="2:65" s="1" customFormat="1" ht="78" customHeight="1">
      <c r="B138" s="32"/>
      <c r="C138" s="127" t="s">
        <v>303</v>
      </c>
      <c r="D138" s="127" t="s">
        <v>138</v>
      </c>
      <c r="E138" s="128" t="s">
        <v>1432</v>
      </c>
      <c r="F138" s="129" t="s">
        <v>1762</v>
      </c>
      <c r="G138" s="130" t="s">
        <v>222</v>
      </c>
      <c r="H138" s="131">
        <v>1</v>
      </c>
      <c r="I138" s="132"/>
      <c r="J138" s="133">
        <f>ROUND(I138*H138,2)</f>
        <v>0</v>
      </c>
      <c r="K138" s="129" t="s">
        <v>19</v>
      </c>
      <c r="L138" s="32"/>
      <c r="M138" s="134" t="s">
        <v>19</v>
      </c>
      <c r="N138" s="135" t="s">
        <v>43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AR138" s="138" t="s">
        <v>319</v>
      </c>
      <c r="AT138" s="138" t="s">
        <v>138</v>
      </c>
      <c r="AU138" s="138" t="s">
        <v>80</v>
      </c>
      <c r="AY138" s="17" t="s">
        <v>135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7" t="s">
        <v>80</v>
      </c>
      <c r="BK138" s="139">
        <f>ROUND(I138*H138,2)</f>
        <v>0</v>
      </c>
      <c r="BL138" s="17" t="s">
        <v>319</v>
      </c>
      <c r="BM138" s="138" t="s">
        <v>306</v>
      </c>
    </row>
    <row r="139" spans="2:65" s="1" customFormat="1" ht="18">
      <c r="B139" s="32"/>
      <c r="D139" s="145" t="s">
        <v>1386</v>
      </c>
      <c r="F139" s="184" t="s">
        <v>1387</v>
      </c>
      <c r="I139" s="142"/>
      <c r="L139" s="32"/>
      <c r="M139" s="143"/>
      <c r="T139" s="53"/>
      <c r="AT139" s="17" t="s">
        <v>1386</v>
      </c>
      <c r="AU139" s="17" t="s">
        <v>80</v>
      </c>
    </row>
    <row r="140" spans="2:65" s="1" customFormat="1" ht="21.75" customHeight="1">
      <c r="B140" s="32"/>
      <c r="C140" s="127" t="s">
        <v>228</v>
      </c>
      <c r="D140" s="127" t="s">
        <v>138</v>
      </c>
      <c r="E140" s="128" t="s">
        <v>1433</v>
      </c>
      <c r="F140" s="129" t="s">
        <v>1394</v>
      </c>
      <c r="G140" s="130" t="s">
        <v>222</v>
      </c>
      <c r="H140" s="131">
        <v>1</v>
      </c>
      <c r="I140" s="132"/>
      <c r="J140" s="133">
        <f>ROUND(I140*H140,2)</f>
        <v>0</v>
      </c>
      <c r="K140" s="129" t="s">
        <v>19</v>
      </c>
      <c r="L140" s="32"/>
      <c r="M140" s="134" t="s">
        <v>19</v>
      </c>
      <c r="N140" s="135" t="s">
        <v>43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319</v>
      </c>
      <c r="AT140" s="138" t="s">
        <v>138</v>
      </c>
      <c r="AU140" s="138" t="s">
        <v>80</v>
      </c>
      <c r="AY140" s="17" t="s">
        <v>135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7" t="s">
        <v>80</v>
      </c>
      <c r="BK140" s="139">
        <f>ROUND(I140*H140,2)</f>
        <v>0</v>
      </c>
      <c r="BL140" s="17" t="s">
        <v>319</v>
      </c>
      <c r="BM140" s="138" t="s">
        <v>310</v>
      </c>
    </row>
    <row r="141" spans="2:65" s="1" customFormat="1" ht="18">
      <c r="B141" s="32"/>
      <c r="D141" s="145" t="s">
        <v>1386</v>
      </c>
      <c r="F141" s="184" t="s">
        <v>1390</v>
      </c>
      <c r="I141" s="142"/>
      <c r="L141" s="32"/>
      <c r="M141" s="143"/>
      <c r="T141" s="53"/>
      <c r="AT141" s="17" t="s">
        <v>1386</v>
      </c>
      <c r="AU141" s="17" t="s">
        <v>80</v>
      </c>
    </row>
    <row r="142" spans="2:65" s="1" customFormat="1" ht="16.5" customHeight="1">
      <c r="B142" s="32"/>
      <c r="C142" s="127" t="s">
        <v>312</v>
      </c>
      <c r="D142" s="127" t="s">
        <v>138</v>
      </c>
      <c r="E142" s="128" t="s">
        <v>1434</v>
      </c>
      <c r="F142" s="129" t="s">
        <v>1396</v>
      </c>
      <c r="G142" s="130" t="s">
        <v>222</v>
      </c>
      <c r="H142" s="131">
        <v>1</v>
      </c>
      <c r="I142" s="132"/>
      <c r="J142" s="133">
        <f>ROUND(I142*H142,2)</f>
        <v>0</v>
      </c>
      <c r="K142" s="129" t="s">
        <v>19</v>
      </c>
      <c r="L142" s="32"/>
      <c r="M142" s="134" t="s">
        <v>19</v>
      </c>
      <c r="N142" s="135" t="s">
        <v>43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319</v>
      </c>
      <c r="AT142" s="138" t="s">
        <v>138</v>
      </c>
      <c r="AU142" s="138" t="s">
        <v>80</v>
      </c>
      <c r="AY142" s="17" t="s">
        <v>135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7" t="s">
        <v>80</v>
      </c>
      <c r="BK142" s="139">
        <f>ROUND(I142*H142,2)</f>
        <v>0</v>
      </c>
      <c r="BL142" s="17" t="s">
        <v>319</v>
      </c>
      <c r="BM142" s="138" t="s">
        <v>315</v>
      </c>
    </row>
    <row r="143" spans="2:65" s="1" customFormat="1" ht="18">
      <c r="B143" s="32"/>
      <c r="D143" s="145" t="s">
        <v>1386</v>
      </c>
      <c r="F143" s="184" t="s">
        <v>1397</v>
      </c>
      <c r="I143" s="142"/>
      <c r="L143" s="32"/>
      <c r="M143" s="143"/>
      <c r="T143" s="53"/>
      <c r="AT143" s="17" t="s">
        <v>1386</v>
      </c>
      <c r="AU143" s="17" t="s">
        <v>80</v>
      </c>
    </row>
    <row r="144" spans="2:65" s="1" customFormat="1" ht="16.5" customHeight="1">
      <c r="B144" s="32"/>
      <c r="C144" s="127" t="s">
        <v>230</v>
      </c>
      <c r="D144" s="127" t="s">
        <v>138</v>
      </c>
      <c r="E144" s="128" t="s">
        <v>1435</v>
      </c>
      <c r="F144" s="129" t="s">
        <v>1436</v>
      </c>
      <c r="G144" s="130" t="s">
        <v>222</v>
      </c>
      <c r="H144" s="131">
        <v>1</v>
      </c>
      <c r="I144" s="132"/>
      <c r="J144" s="133">
        <f>ROUND(I144*H144,2)</f>
        <v>0</v>
      </c>
      <c r="K144" s="129" t="s">
        <v>19</v>
      </c>
      <c r="L144" s="32"/>
      <c r="M144" s="134" t="s">
        <v>19</v>
      </c>
      <c r="N144" s="135" t="s">
        <v>43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319</v>
      </c>
      <c r="AT144" s="138" t="s">
        <v>138</v>
      </c>
      <c r="AU144" s="138" t="s">
        <v>80</v>
      </c>
      <c r="AY144" s="17" t="s">
        <v>135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7" t="s">
        <v>80</v>
      </c>
      <c r="BK144" s="139">
        <f>ROUND(I144*H144,2)</f>
        <v>0</v>
      </c>
      <c r="BL144" s="17" t="s">
        <v>319</v>
      </c>
      <c r="BM144" s="138" t="s">
        <v>319</v>
      </c>
    </row>
    <row r="145" spans="2:65" s="1" customFormat="1" ht="18">
      <c r="B145" s="32"/>
      <c r="D145" s="145" t="s">
        <v>1386</v>
      </c>
      <c r="F145" s="184" t="s">
        <v>1390</v>
      </c>
      <c r="I145" s="142"/>
      <c r="L145" s="32"/>
      <c r="M145" s="143"/>
      <c r="T145" s="53"/>
      <c r="AT145" s="17" t="s">
        <v>1386</v>
      </c>
      <c r="AU145" s="17" t="s">
        <v>80</v>
      </c>
    </row>
    <row r="146" spans="2:65" s="1" customFormat="1" ht="16.5" customHeight="1">
      <c r="B146" s="32"/>
      <c r="C146" s="127" t="s">
        <v>321</v>
      </c>
      <c r="D146" s="127" t="s">
        <v>138</v>
      </c>
      <c r="E146" s="128" t="s">
        <v>1437</v>
      </c>
      <c r="F146" s="129" t="s">
        <v>1423</v>
      </c>
      <c r="G146" s="130" t="s">
        <v>222</v>
      </c>
      <c r="H146" s="131">
        <v>1</v>
      </c>
      <c r="I146" s="132"/>
      <c r="J146" s="133">
        <f>ROUND(I146*H146,2)</f>
        <v>0</v>
      </c>
      <c r="K146" s="129" t="s">
        <v>19</v>
      </c>
      <c r="L146" s="32"/>
      <c r="M146" s="134" t="s">
        <v>19</v>
      </c>
      <c r="N146" s="135" t="s">
        <v>43</v>
      </c>
      <c r="P146" s="136">
        <f>O146*H146</f>
        <v>0</v>
      </c>
      <c r="Q146" s="136">
        <v>0</v>
      </c>
      <c r="R146" s="136">
        <f>Q146*H146</f>
        <v>0</v>
      </c>
      <c r="S146" s="136">
        <v>0</v>
      </c>
      <c r="T146" s="137">
        <f>S146*H146</f>
        <v>0</v>
      </c>
      <c r="AR146" s="138" t="s">
        <v>319</v>
      </c>
      <c r="AT146" s="138" t="s">
        <v>138</v>
      </c>
      <c r="AU146" s="138" t="s">
        <v>80</v>
      </c>
      <c r="AY146" s="17" t="s">
        <v>135</v>
      </c>
      <c r="BE146" s="139">
        <f>IF(N146="základní",J146,0)</f>
        <v>0</v>
      </c>
      <c r="BF146" s="139">
        <f>IF(N146="snížená",J146,0)</f>
        <v>0</v>
      </c>
      <c r="BG146" s="139">
        <f>IF(N146="zákl. přenesená",J146,0)</f>
        <v>0</v>
      </c>
      <c r="BH146" s="139">
        <f>IF(N146="sníž. přenesená",J146,0)</f>
        <v>0</v>
      </c>
      <c r="BI146" s="139">
        <f>IF(N146="nulová",J146,0)</f>
        <v>0</v>
      </c>
      <c r="BJ146" s="17" t="s">
        <v>80</v>
      </c>
      <c r="BK146" s="139">
        <f>ROUND(I146*H146,2)</f>
        <v>0</v>
      </c>
      <c r="BL146" s="17" t="s">
        <v>319</v>
      </c>
      <c r="BM146" s="138" t="s">
        <v>324</v>
      </c>
    </row>
    <row r="147" spans="2:65" s="1" customFormat="1" ht="18">
      <c r="B147" s="32"/>
      <c r="D147" s="145" t="s">
        <v>1386</v>
      </c>
      <c r="F147" s="184" t="s">
        <v>1397</v>
      </c>
      <c r="I147" s="142"/>
      <c r="L147" s="32"/>
      <c r="M147" s="143"/>
      <c r="T147" s="53"/>
      <c r="AT147" s="17" t="s">
        <v>1386</v>
      </c>
      <c r="AU147" s="17" t="s">
        <v>80</v>
      </c>
    </row>
    <row r="148" spans="2:65" s="1" customFormat="1" ht="21.75" customHeight="1">
      <c r="B148" s="32"/>
      <c r="C148" s="127" t="s">
        <v>234</v>
      </c>
      <c r="D148" s="127" t="s">
        <v>138</v>
      </c>
      <c r="E148" s="128" t="s">
        <v>1438</v>
      </c>
      <c r="F148" s="129" t="s">
        <v>1439</v>
      </c>
      <c r="G148" s="130" t="s">
        <v>222</v>
      </c>
      <c r="H148" s="131">
        <v>1</v>
      </c>
      <c r="I148" s="132"/>
      <c r="J148" s="133">
        <f>ROUND(I148*H148,2)</f>
        <v>0</v>
      </c>
      <c r="K148" s="129" t="s">
        <v>19</v>
      </c>
      <c r="L148" s="32"/>
      <c r="M148" s="134" t="s">
        <v>19</v>
      </c>
      <c r="N148" s="135" t="s">
        <v>43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319</v>
      </c>
      <c r="AT148" s="138" t="s">
        <v>138</v>
      </c>
      <c r="AU148" s="138" t="s">
        <v>80</v>
      </c>
      <c r="AY148" s="17" t="s">
        <v>135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7" t="s">
        <v>80</v>
      </c>
      <c r="BK148" s="139">
        <f>ROUND(I148*H148,2)</f>
        <v>0</v>
      </c>
      <c r="BL148" s="17" t="s">
        <v>319</v>
      </c>
      <c r="BM148" s="138" t="s">
        <v>328</v>
      </c>
    </row>
    <row r="149" spans="2:65" s="1" customFormat="1" ht="18">
      <c r="B149" s="32"/>
      <c r="D149" s="145" t="s">
        <v>1386</v>
      </c>
      <c r="F149" s="184" t="s">
        <v>1390</v>
      </c>
      <c r="I149" s="142"/>
      <c r="L149" s="32"/>
      <c r="M149" s="143"/>
      <c r="T149" s="53"/>
      <c r="AT149" s="17" t="s">
        <v>1386</v>
      </c>
      <c r="AU149" s="17" t="s">
        <v>80</v>
      </c>
    </row>
    <row r="150" spans="2:65" s="1" customFormat="1" ht="37" customHeight="1">
      <c r="B150" s="32"/>
      <c r="C150" s="127" t="s">
        <v>330</v>
      </c>
      <c r="D150" s="127" t="s">
        <v>138</v>
      </c>
      <c r="E150" s="128" t="s">
        <v>1440</v>
      </c>
      <c r="F150" s="129" t="s">
        <v>1763</v>
      </c>
      <c r="G150" s="130" t="s">
        <v>222</v>
      </c>
      <c r="H150" s="131">
        <v>1</v>
      </c>
      <c r="I150" s="132"/>
      <c r="J150" s="133">
        <f>ROUND(I150*H150,2)</f>
        <v>0</v>
      </c>
      <c r="K150" s="129" t="s">
        <v>19</v>
      </c>
      <c r="L150" s="32"/>
      <c r="M150" s="134" t="s">
        <v>19</v>
      </c>
      <c r="N150" s="135" t="s">
        <v>43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319</v>
      </c>
      <c r="AT150" s="138" t="s">
        <v>138</v>
      </c>
      <c r="AU150" s="138" t="s">
        <v>80</v>
      </c>
      <c r="AY150" s="17" t="s">
        <v>135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7" t="s">
        <v>80</v>
      </c>
      <c r="BK150" s="139">
        <f>ROUND(I150*H150,2)</f>
        <v>0</v>
      </c>
      <c r="BL150" s="17" t="s">
        <v>319</v>
      </c>
      <c r="BM150" s="138" t="s">
        <v>333</v>
      </c>
    </row>
    <row r="151" spans="2:65" s="1" customFormat="1" ht="18">
      <c r="B151" s="32"/>
      <c r="D151" s="145" t="s">
        <v>1386</v>
      </c>
      <c r="F151" s="184" t="s">
        <v>1387</v>
      </c>
      <c r="I151" s="142"/>
      <c r="L151" s="32"/>
      <c r="M151" s="143"/>
      <c r="T151" s="53"/>
      <c r="AT151" s="17" t="s">
        <v>1386</v>
      </c>
      <c r="AU151" s="17" t="s">
        <v>80</v>
      </c>
    </row>
    <row r="152" spans="2:65" s="1" customFormat="1" ht="24.15" customHeight="1">
      <c r="B152" s="32"/>
      <c r="C152" s="127" t="s">
        <v>240</v>
      </c>
      <c r="D152" s="127" t="s">
        <v>138</v>
      </c>
      <c r="E152" s="128" t="s">
        <v>1441</v>
      </c>
      <c r="F152" s="129" t="s">
        <v>1764</v>
      </c>
      <c r="G152" s="130" t="s">
        <v>222</v>
      </c>
      <c r="H152" s="131">
        <v>1</v>
      </c>
      <c r="I152" s="132"/>
      <c r="J152" s="133">
        <f>ROUND(I152*H152,2)</f>
        <v>0</v>
      </c>
      <c r="K152" s="129" t="s">
        <v>19</v>
      </c>
      <c r="L152" s="32"/>
      <c r="M152" s="134" t="s">
        <v>19</v>
      </c>
      <c r="N152" s="135" t="s">
        <v>43</v>
      </c>
      <c r="P152" s="136">
        <f>O152*H152</f>
        <v>0</v>
      </c>
      <c r="Q152" s="136">
        <v>0</v>
      </c>
      <c r="R152" s="136">
        <f>Q152*H152</f>
        <v>0</v>
      </c>
      <c r="S152" s="136">
        <v>0</v>
      </c>
      <c r="T152" s="137">
        <f>S152*H152</f>
        <v>0</v>
      </c>
      <c r="AR152" s="138" t="s">
        <v>319</v>
      </c>
      <c r="AT152" s="138" t="s">
        <v>138</v>
      </c>
      <c r="AU152" s="138" t="s">
        <v>80</v>
      </c>
      <c r="AY152" s="17" t="s">
        <v>135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7" t="s">
        <v>80</v>
      </c>
      <c r="BK152" s="139">
        <f>ROUND(I152*H152,2)</f>
        <v>0</v>
      </c>
      <c r="BL152" s="17" t="s">
        <v>319</v>
      </c>
      <c r="BM152" s="138" t="s">
        <v>338</v>
      </c>
    </row>
    <row r="153" spans="2:65" s="1" customFormat="1" ht="18">
      <c r="B153" s="32"/>
      <c r="D153" s="145" t="s">
        <v>1386</v>
      </c>
      <c r="F153" s="184" t="s">
        <v>1442</v>
      </c>
      <c r="I153" s="142"/>
      <c r="L153" s="32"/>
      <c r="M153" s="143"/>
      <c r="T153" s="53"/>
      <c r="AT153" s="17" t="s">
        <v>1386</v>
      </c>
      <c r="AU153" s="17" t="s">
        <v>80</v>
      </c>
    </row>
    <row r="154" spans="2:65" s="1" customFormat="1" ht="16.5" customHeight="1">
      <c r="B154" s="32"/>
      <c r="C154" s="127" t="s">
        <v>340</v>
      </c>
      <c r="D154" s="127" t="s">
        <v>138</v>
      </c>
      <c r="E154" s="128" t="s">
        <v>1443</v>
      </c>
      <c r="F154" s="129" t="s">
        <v>1420</v>
      </c>
      <c r="G154" s="130" t="s">
        <v>222</v>
      </c>
      <c r="H154" s="131">
        <v>1</v>
      </c>
      <c r="I154" s="132"/>
      <c r="J154" s="133">
        <f>ROUND(I154*H154,2)</f>
        <v>0</v>
      </c>
      <c r="K154" s="129" t="s">
        <v>19</v>
      </c>
      <c r="L154" s="32"/>
      <c r="M154" s="134" t="s">
        <v>19</v>
      </c>
      <c r="N154" s="135" t="s">
        <v>43</v>
      </c>
      <c r="P154" s="136">
        <f>O154*H154</f>
        <v>0</v>
      </c>
      <c r="Q154" s="136">
        <v>0</v>
      </c>
      <c r="R154" s="136">
        <f>Q154*H154</f>
        <v>0</v>
      </c>
      <c r="S154" s="136">
        <v>0</v>
      </c>
      <c r="T154" s="137">
        <f>S154*H154</f>
        <v>0</v>
      </c>
      <c r="AR154" s="138" t="s">
        <v>319</v>
      </c>
      <c r="AT154" s="138" t="s">
        <v>138</v>
      </c>
      <c r="AU154" s="138" t="s">
        <v>80</v>
      </c>
      <c r="AY154" s="17" t="s">
        <v>135</v>
      </c>
      <c r="BE154" s="139">
        <f>IF(N154="základní",J154,0)</f>
        <v>0</v>
      </c>
      <c r="BF154" s="139">
        <f>IF(N154="snížená",J154,0)</f>
        <v>0</v>
      </c>
      <c r="BG154" s="139">
        <f>IF(N154="zákl. přenesená",J154,0)</f>
        <v>0</v>
      </c>
      <c r="BH154" s="139">
        <f>IF(N154="sníž. přenesená",J154,0)</f>
        <v>0</v>
      </c>
      <c r="BI154" s="139">
        <f>IF(N154="nulová",J154,0)</f>
        <v>0</v>
      </c>
      <c r="BJ154" s="17" t="s">
        <v>80</v>
      </c>
      <c r="BK154" s="139">
        <f>ROUND(I154*H154,2)</f>
        <v>0</v>
      </c>
      <c r="BL154" s="17" t="s">
        <v>319</v>
      </c>
      <c r="BM154" s="138" t="s">
        <v>343</v>
      </c>
    </row>
    <row r="155" spans="2:65" s="1" customFormat="1" ht="18">
      <c r="B155" s="32"/>
      <c r="D155" s="145" t="s">
        <v>1386</v>
      </c>
      <c r="F155" s="184" t="s">
        <v>1444</v>
      </c>
      <c r="I155" s="142"/>
      <c r="L155" s="32"/>
      <c r="M155" s="143"/>
      <c r="T155" s="53"/>
      <c r="AT155" s="17" t="s">
        <v>1386</v>
      </c>
      <c r="AU155" s="17" t="s">
        <v>80</v>
      </c>
    </row>
    <row r="156" spans="2:65" s="1" customFormat="1" ht="16.5" customHeight="1">
      <c r="B156" s="32"/>
      <c r="C156" s="127" t="s">
        <v>243</v>
      </c>
      <c r="D156" s="127" t="s">
        <v>138</v>
      </c>
      <c r="E156" s="128" t="s">
        <v>1445</v>
      </c>
      <c r="F156" s="129" t="s">
        <v>1446</v>
      </c>
      <c r="G156" s="130" t="s">
        <v>222</v>
      </c>
      <c r="H156" s="131">
        <v>1</v>
      </c>
      <c r="I156" s="132"/>
      <c r="J156" s="133">
        <f>ROUND(I156*H156,2)</f>
        <v>0</v>
      </c>
      <c r="K156" s="129" t="s">
        <v>19</v>
      </c>
      <c r="L156" s="32"/>
      <c r="M156" s="134" t="s">
        <v>19</v>
      </c>
      <c r="N156" s="135" t="s">
        <v>43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319</v>
      </c>
      <c r="AT156" s="138" t="s">
        <v>138</v>
      </c>
      <c r="AU156" s="138" t="s">
        <v>80</v>
      </c>
      <c r="AY156" s="17" t="s">
        <v>135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80</v>
      </c>
      <c r="BK156" s="139">
        <f>ROUND(I156*H156,2)</f>
        <v>0</v>
      </c>
      <c r="BL156" s="17" t="s">
        <v>319</v>
      </c>
      <c r="BM156" s="138" t="s">
        <v>347</v>
      </c>
    </row>
    <row r="157" spans="2:65" s="1" customFormat="1" ht="18">
      <c r="B157" s="32"/>
      <c r="D157" s="145" t="s">
        <v>1386</v>
      </c>
      <c r="F157" s="184" t="s">
        <v>1447</v>
      </c>
      <c r="I157" s="142"/>
      <c r="L157" s="32"/>
      <c r="M157" s="143"/>
      <c r="T157" s="53"/>
      <c r="AT157" s="17" t="s">
        <v>1386</v>
      </c>
      <c r="AU157" s="17" t="s">
        <v>80</v>
      </c>
    </row>
    <row r="158" spans="2:65" s="1" customFormat="1" ht="16.5" customHeight="1">
      <c r="B158" s="32"/>
      <c r="C158" s="127" t="s">
        <v>349</v>
      </c>
      <c r="D158" s="127" t="s">
        <v>138</v>
      </c>
      <c r="E158" s="128" t="s">
        <v>1448</v>
      </c>
      <c r="F158" s="129" t="s">
        <v>1449</v>
      </c>
      <c r="G158" s="130" t="s">
        <v>222</v>
      </c>
      <c r="H158" s="131">
        <v>1</v>
      </c>
      <c r="I158" s="132"/>
      <c r="J158" s="133">
        <f>ROUND(I158*H158,2)</f>
        <v>0</v>
      </c>
      <c r="K158" s="129" t="s">
        <v>19</v>
      </c>
      <c r="L158" s="32"/>
      <c r="M158" s="134" t="s">
        <v>19</v>
      </c>
      <c r="N158" s="135" t="s">
        <v>43</v>
      </c>
      <c r="P158" s="136">
        <f>O158*H158</f>
        <v>0</v>
      </c>
      <c r="Q158" s="136">
        <v>0</v>
      </c>
      <c r="R158" s="136">
        <f>Q158*H158</f>
        <v>0</v>
      </c>
      <c r="S158" s="136">
        <v>0</v>
      </c>
      <c r="T158" s="137">
        <f>S158*H158</f>
        <v>0</v>
      </c>
      <c r="AR158" s="138" t="s">
        <v>319</v>
      </c>
      <c r="AT158" s="138" t="s">
        <v>138</v>
      </c>
      <c r="AU158" s="138" t="s">
        <v>80</v>
      </c>
      <c r="AY158" s="17" t="s">
        <v>135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7" t="s">
        <v>80</v>
      </c>
      <c r="BK158" s="139">
        <f>ROUND(I158*H158,2)</f>
        <v>0</v>
      </c>
      <c r="BL158" s="17" t="s">
        <v>319</v>
      </c>
      <c r="BM158" s="138" t="s">
        <v>352</v>
      </c>
    </row>
    <row r="159" spans="2:65" s="1" customFormat="1" ht="18">
      <c r="B159" s="32"/>
      <c r="D159" s="145" t="s">
        <v>1386</v>
      </c>
      <c r="F159" s="184" t="s">
        <v>1444</v>
      </c>
      <c r="I159" s="142"/>
      <c r="L159" s="32"/>
      <c r="M159" s="143"/>
      <c r="T159" s="53"/>
      <c r="AT159" s="17" t="s">
        <v>1386</v>
      </c>
      <c r="AU159" s="17" t="s">
        <v>80</v>
      </c>
    </row>
    <row r="160" spans="2:65" s="1" customFormat="1" ht="16.5" customHeight="1">
      <c r="B160" s="32"/>
      <c r="C160" s="127" t="s">
        <v>247</v>
      </c>
      <c r="D160" s="127" t="s">
        <v>138</v>
      </c>
      <c r="E160" s="128" t="s">
        <v>1450</v>
      </c>
      <c r="F160" s="129" t="s">
        <v>1449</v>
      </c>
      <c r="G160" s="130" t="s">
        <v>222</v>
      </c>
      <c r="H160" s="131">
        <v>1</v>
      </c>
      <c r="I160" s="132"/>
      <c r="J160" s="133">
        <f>ROUND(I160*H160,2)</f>
        <v>0</v>
      </c>
      <c r="K160" s="129" t="s">
        <v>19</v>
      </c>
      <c r="L160" s="32"/>
      <c r="M160" s="134" t="s">
        <v>19</v>
      </c>
      <c r="N160" s="135" t="s">
        <v>43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319</v>
      </c>
      <c r="AT160" s="138" t="s">
        <v>138</v>
      </c>
      <c r="AU160" s="138" t="s">
        <v>80</v>
      </c>
      <c r="AY160" s="17" t="s">
        <v>135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7" t="s">
        <v>80</v>
      </c>
      <c r="BK160" s="139">
        <f>ROUND(I160*H160,2)</f>
        <v>0</v>
      </c>
      <c r="BL160" s="17" t="s">
        <v>319</v>
      </c>
      <c r="BM160" s="138" t="s">
        <v>358</v>
      </c>
    </row>
    <row r="161" spans="2:65" s="1" customFormat="1" ht="18">
      <c r="B161" s="32"/>
      <c r="D161" s="145" t="s">
        <v>1386</v>
      </c>
      <c r="F161" s="184" t="s">
        <v>1444</v>
      </c>
      <c r="I161" s="142"/>
      <c r="L161" s="32"/>
      <c r="M161" s="143"/>
      <c r="T161" s="53"/>
      <c r="AT161" s="17" t="s">
        <v>1386</v>
      </c>
      <c r="AU161" s="17" t="s">
        <v>80</v>
      </c>
    </row>
    <row r="162" spans="2:65" s="1" customFormat="1" ht="24.15" customHeight="1">
      <c r="B162" s="32"/>
      <c r="C162" s="127" t="s">
        <v>360</v>
      </c>
      <c r="D162" s="127" t="s">
        <v>138</v>
      </c>
      <c r="E162" s="128" t="s">
        <v>1451</v>
      </c>
      <c r="F162" s="129" t="s">
        <v>1452</v>
      </c>
      <c r="G162" s="130" t="s">
        <v>222</v>
      </c>
      <c r="H162" s="131">
        <v>1</v>
      </c>
      <c r="I162" s="132"/>
      <c r="J162" s="133">
        <f>ROUND(I162*H162,2)</f>
        <v>0</v>
      </c>
      <c r="K162" s="129" t="s">
        <v>19</v>
      </c>
      <c r="L162" s="32"/>
      <c r="M162" s="134" t="s">
        <v>19</v>
      </c>
      <c r="N162" s="135" t="s">
        <v>43</v>
      </c>
      <c r="P162" s="136">
        <f>O162*H162</f>
        <v>0</v>
      </c>
      <c r="Q162" s="136">
        <v>0</v>
      </c>
      <c r="R162" s="136">
        <f>Q162*H162</f>
        <v>0</v>
      </c>
      <c r="S162" s="136">
        <v>0</v>
      </c>
      <c r="T162" s="137">
        <f>S162*H162</f>
        <v>0</v>
      </c>
      <c r="AR162" s="138" t="s">
        <v>319</v>
      </c>
      <c r="AT162" s="138" t="s">
        <v>138</v>
      </c>
      <c r="AU162" s="138" t="s">
        <v>80</v>
      </c>
      <c r="AY162" s="17" t="s">
        <v>135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7" t="s">
        <v>80</v>
      </c>
      <c r="BK162" s="139">
        <f>ROUND(I162*H162,2)</f>
        <v>0</v>
      </c>
      <c r="BL162" s="17" t="s">
        <v>319</v>
      </c>
      <c r="BM162" s="138" t="s">
        <v>362</v>
      </c>
    </row>
    <row r="163" spans="2:65" s="1" customFormat="1" ht="18">
      <c r="B163" s="32"/>
      <c r="D163" s="145" t="s">
        <v>1386</v>
      </c>
      <c r="F163" s="184" t="s">
        <v>1387</v>
      </c>
      <c r="I163" s="142"/>
      <c r="L163" s="32"/>
      <c r="M163" s="143"/>
      <c r="T163" s="53"/>
      <c r="AT163" s="17" t="s">
        <v>1386</v>
      </c>
      <c r="AU163" s="17" t="s">
        <v>80</v>
      </c>
    </row>
    <row r="164" spans="2:65" s="1" customFormat="1" ht="25" customHeight="1">
      <c r="B164" s="32"/>
      <c r="C164" s="127" t="s">
        <v>251</v>
      </c>
      <c r="D164" s="127" t="s">
        <v>138</v>
      </c>
      <c r="E164" s="128" t="s">
        <v>1453</v>
      </c>
      <c r="F164" s="129" t="s">
        <v>1765</v>
      </c>
      <c r="G164" s="130" t="s">
        <v>222</v>
      </c>
      <c r="H164" s="131">
        <v>1</v>
      </c>
      <c r="I164" s="132"/>
      <c r="J164" s="133">
        <f>ROUND(I164*H164,2)</f>
        <v>0</v>
      </c>
      <c r="K164" s="129" t="s">
        <v>19</v>
      </c>
      <c r="L164" s="32"/>
      <c r="M164" s="134" t="s">
        <v>19</v>
      </c>
      <c r="N164" s="135" t="s">
        <v>43</v>
      </c>
      <c r="P164" s="136">
        <f>O164*H164</f>
        <v>0</v>
      </c>
      <c r="Q164" s="136">
        <v>0</v>
      </c>
      <c r="R164" s="136">
        <f>Q164*H164</f>
        <v>0</v>
      </c>
      <c r="S164" s="136">
        <v>0</v>
      </c>
      <c r="T164" s="137">
        <f>S164*H164</f>
        <v>0</v>
      </c>
      <c r="AR164" s="138" t="s">
        <v>319</v>
      </c>
      <c r="AT164" s="138" t="s">
        <v>138</v>
      </c>
      <c r="AU164" s="138" t="s">
        <v>80</v>
      </c>
      <c r="AY164" s="17" t="s">
        <v>135</v>
      </c>
      <c r="BE164" s="139">
        <f>IF(N164="základní",J164,0)</f>
        <v>0</v>
      </c>
      <c r="BF164" s="139">
        <f>IF(N164="snížená",J164,0)</f>
        <v>0</v>
      </c>
      <c r="BG164" s="139">
        <f>IF(N164="zákl. přenesená",J164,0)</f>
        <v>0</v>
      </c>
      <c r="BH164" s="139">
        <f>IF(N164="sníž. přenesená",J164,0)</f>
        <v>0</v>
      </c>
      <c r="BI164" s="139">
        <f>IF(N164="nulová",J164,0)</f>
        <v>0</v>
      </c>
      <c r="BJ164" s="17" t="s">
        <v>80</v>
      </c>
      <c r="BK164" s="139">
        <f>ROUND(I164*H164,2)</f>
        <v>0</v>
      </c>
      <c r="BL164" s="17" t="s">
        <v>319</v>
      </c>
      <c r="BM164" s="138" t="s">
        <v>368</v>
      </c>
    </row>
    <row r="165" spans="2:65" s="1" customFormat="1" ht="18">
      <c r="B165" s="32"/>
      <c r="D165" s="145" t="s">
        <v>1386</v>
      </c>
      <c r="F165" s="184" t="s">
        <v>1442</v>
      </c>
      <c r="I165" s="142"/>
      <c r="L165" s="32"/>
      <c r="M165" s="143"/>
      <c r="T165" s="53"/>
      <c r="AT165" s="17" t="s">
        <v>1386</v>
      </c>
      <c r="AU165" s="17" t="s">
        <v>80</v>
      </c>
    </row>
    <row r="166" spans="2:65" s="1" customFormat="1" ht="16.5" customHeight="1">
      <c r="B166" s="32"/>
      <c r="C166" s="127" t="s">
        <v>370</v>
      </c>
      <c r="D166" s="127" t="s">
        <v>138</v>
      </c>
      <c r="E166" s="128" t="s">
        <v>1454</v>
      </c>
      <c r="F166" s="129" t="s">
        <v>1449</v>
      </c>
      <c r="G166" s="130" t="s">
        <v>222</v>
      </c>
      <c r="H166" s="131">
        <v>1</v>
      </c>
      <c r="I166" s="132"/>
      <c r="J166" s="133">
        <f>ROUND(I166*H166,2)</f>
        <v>0</v>
      </c>
      <c r="K166" s="129" t="s">
        <v>19</v>
      </c>
      <c r="L166" s="32"/>
      <c r="M166" s="134" t="s">
        <v>19</v>
      </c>
      <c r="N166" s="135" t="s">
        <v>43</v>
      </c>
      <c r="P166" s="136">
        <f>O166*H166</f>
        <v>0</v>
      </c>
      <c r="Q166" s="136">
        <v>0</v>
      </c>
      <c r="R166" s="136">
        <f>Q166*H166</f>
        <v>0</v>
      </c>
      <c r="S166" s="136">
        <v>0</v>
      </c>
      <c r="T166" s="137">
        <f>S166*H166</f>
        <v>0</v>
      </c>
      <c r="AR166" s="138" t="s">
        <v>319</v>
      </c>
      <c r="AT166" s="138" t="s">
        <v>138</v>
      </c>
      <c r="AU166" s="138" t="s">
        <v>80</v>
      </c>
      <c r="AY166" s="17" t="s">
        <v>135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7" t="s">
        <v>80</v>
      </c>
      <c r="BK166" s="139">
        <f>ROUND(I166*H166,2)</f>
        <v>0</v>
      </c>
      <c r="BL166" s="17" t="s">
        <v>319</v>
      </c>
      <c r="BM166" s="138" t="s">
        <v>373</v>
      </c>
    </row>
    <row r="167" spans="2:65" s="1" customFormat="1" ht="18">
      <c r="B167" s="32"/>
      <c r="D167" s="145" t="s">
        <v>1386</v>
      </c>
      <c r="F167" s="184" t="s">
        <v>1444</v>
      </c>
      <c r="I167" s="142"/>
      <c r="L167" s="32"/>
      <c r="M167" s="143"/>
      <c r="T167" s="53"/>
      <c r="AT167" s="17" t="s">
        <v>1386</v>
      </c>
      <c r="AU167" s="17" t="s">
        <v>80</v>
      </c>
    </row>
    <row r="168" spans="2:65" s="1" customFormat="1" ht="23" customHeight="1">
      <c r="B168" s="32"/>
      <c r="C168" s="127" t="s">
        <v>262</v>
      </c>
      <c r="D168" s="127" t="s">
        <v>138</v>
      </c>
      <c r="E168" s="128" t="s">
        <v>1455</v>
      </c>
      <c r="F168" s="129" t="s">
        <v>1766</v>
      </c>
      <c r="G168" s="130" t="s">
        <v>222</v>
      </c>
      <c r="H168" s="131">
        <v>1</v>
      </c>
      <c r="I168" s="132"/>
      <c r="J168" s="133">
        <f>ROUND(I168*H168,2)</f>
        <v>0</v>
      </c>
      <c r="K168" s="129" t="s">
        <v>19</v>
      </c>
      <c r="L168" s="32"/>
      <c r="M168" s="134" t="s">
        <v>19</v>
      </c>
      <c r="N168" s="135" t="s">
        <v>43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319</v>
      </c>
      <c r="AT168" s="138" t="s">
        <v>138</v>
      </c>
      <c r="AU168" s="138" t="s">
        <v>80</v>
      </c>
      <c r="AY168" s="17" t="s">
        <v>135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7" t="s">
        <v>80</v>
      </c>
      <c r="BK168" s="139">
        <f>ROUND(I168*H168,2)</f>
        <v>0</v>
      </c>
      <c r="BL168" s="17" t="s">
        <v>319</v>
      </c>
      <c r="BM168" s="138" t="s">
        <v>377</v>
      </c>
    </row>
    <row r="169" spans="2:65" s="1" customFormat="1" ht="18">
      <c r="B169" s="32"/>
      <c r="D169" s="145" t="s">
        <v>1386</v>
      </c>
      <c r="F169" s="184" t="s">
        <v>1444</v>
      </c>
      <c r="I169" s="142"/>
      <c r="L169" s="32"/>
      <c r="M169" s="143"/>
      <c r="T169" s="53"/>
      <c r="AT169" s="17" t="s">
        <v>1386</v>
      </c>
      <c r="AU169" s="17" t="s">
        <v>80</v>
      </c>
    </row>
    <row r="170" spans="2:65" s="1" customFormat="1" ht="16.5" customHeight="1">
      <c r="B170" s="32"/>
      <c r="C170" s="127" t="s">
        <v>379</v>
      </c>
      <c r="D170" s="127" t="s">
        <v>138</v>
      </c>
      <c r="E170" s="128" t="s">
        <v>1456</v>
      </c>
      <c r="F170" s="129" t="s">
        <v>1457</v>
      </c>
      <c r="G170" s="130" t="s">
        <v>222</v>
      </c>
      <c r="H170" s="131">
        <v>1</v>
      </c>
      <c r="I170" s="132"/>
      <c r="J170" s="133">
        <f>ROUND(I170*H170,2)</f>
        <v>0</v>
      </c>
      <c r="K170" s="129" t="s">
        <v>19</v>
      </c>
      <c r="L170" s="32"/>
      <c r="M170" s="134" t="s">
        <v>19</v>
      </c>
      <c r="N170" s="135" t="s">
        <v>43</v>
      </c>
      <c r="P170" s="136">
        <f>O170*H170</f>
        <v>0</v>
      </c>
      <c r="Q170" s="136">
        <v>0</v>
      </c>
      <c r="R170" s="136">
        <f>Q170*H170</f>
        <v>0</v>
      </c>
      <c r="S170" s="136">
        <v>0</v>
      </c>
      <c r="T170" s="137">
        <f>S170*H170</f>
        <v>0</v>
      </c>
      <c r="AR170" s="138" t="s">
        <v>319</v>
      </c>
      <c r="AT170" s="138" t="s">
        <v>138</v>
      </c>
      <c r="AU170" s="138" t="s">
        <v>80</v>
      </c>
      <c r="AY170" s="17" t="s">
        <v>135</v>
      </c>
      <c r="BE170" s="139">
        <f>IF(N170="základní",J170,0)</f>
        <v>0</v>
      </c>
      <c r="BF170" s="139">
        <f>IF(N170="snížená",J170,0)</f>
        <v>0</v>
      </c>
      <c r="BG170" s="139">
        <f>IF(N170="zákl. přenesená",J170,0)</f>
        <v>0</v>
      </c>
      <c r="BH170" s="139">
        <f>IF(N170="sníž. přenesená",J170,0)</f>
        <v>0</v>
      </c>
      <c r="BI170" s="139">
        <f>IF(N170="nulová",J170,0)</f>
        <v>0</v>
      </c>
      <c r="BJ170" s="17" t="s">
        <v>80</v>
      </c>
      <c r="BK170" s="139">
        <f>ROUND(I170*H170,2)</f>
        <v>0</v>
      </c>
      <c r="BL170" s="17" t="s">
        <v>319</v>
      </c>
      <c r="BM170" s="138" t="s">
        <v>382</v>
      </c>
    </row>
    <row r="171" spans="2:65" s="1" customFormat="1" ht="18">
      <c r="B171" s="32"/>
      <c r="D171" s="145" t="s">
        <v>1386</v>
      </c>
      <c r="F171" s="184" t="s">
        <v>1444</v>
      </c>
      <c r="I171" s="142"/>
      <c r="L171" s="32"/>
      <c r="M171" s="143"/>
      <c r="T171" s="53"/>
      <c r="AT171" s="17" t="s">
        <v>1386</v>
      </c>
      <c r="AU171" s="17" t="s">
        <v>80</v>
      </c>
    </row>
    <row r="172" spans="2:65" s="1" customFormat="1" ht="16.5" customHeight="1">
      <c r="B172" s="32"/>
      <c r="C172" s="127" t="s">
        <v>269</v>
      </c>
      <c r="D172" s="127" t="s">
        <v>138</v>
      </c>
      <c r="E172" s="128" t="s">
        <v>1458</v>
      </c>
      <c r="F172" s="129" t="s">
        <v>1389</v>
      </c>
      <c r="G172" s="130" t="s">
        <v>222</v>
      </c>
      <c r="H172" s="131">
        <v>1</v>
      </c>
      <c r="I172" s="132"/>
      <c r="J172" s="133">
        <f>ROUND(I172*H172,2)</f>
        <v>0</v>
      </c>
      <c r="K172" s="129" t="s">
        <v>19</v>
      </c>
      <c r="L172" s="32"/>
      <c r="M172" s="134" t="s">
        <v>19</v>
      </c>
      <c r="N172" s="135" t="s">
        <v>43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319</v>
      </c>
      <c r="AT172" s="138" t="s">
        <v>138</v>
      </c>
      <c r="AU172" s="138" t="s">
        <v>80</v>
      </c>
      <c r="AY172" s="17" t="s">
        <v>135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7" t="s">
        <v>80</v>
      </c>
      <c r="BK172" s="139">
        <f>ROUND(I172*H172,2)</f>
        <v>0</v>
      </c>
      <c r="BL172" s="17" t="s">
        <v>319</v>
      </c>
      <c r="BM172" s="138" t="s">
        <v>387</v>
      </c>
    </row>
    <row r="173" spans="2:65" s="1" customFormat="1" ht="18">
      <c r="B173" s="32"/>
      <c r="D173" s="145" t="s">
        <v>1386</v>
      </c>
      <c r="F173" s="184" t="s">
        <v>1390</v>
      </c>
      <c r="I173" s="142"/>
      <c r="L173" s="32"/>
      <c r="M173" s="143"/>
      <c r="T173" s="53"/>
      <c r="AT173" s="17" t="s">
        <v>1386</v>
      </c>
      <c r="AU173" s="17" t="s">
        <v>80</v>
      </c>
    </row>
    <row r="174" spans="2:65" s="1" customFormat="1" ht="16.5" customHeight="1">
      <c r="B174" s="32"/>
      <c r="C174" s="127" t="s">
        <v>389</v>
      </c>
      <c r="D174" s="127" t="s">
        <v>138</v>
      </c>
      <c r="E174" s="128" t="s">
        <v>1459</v>
      </c>
      <c r="F174" s="129" t="s">
        <v>1460</v>
      </c>
      <c r="G174" s="130" t="s">
        <v>222</v>
      </c>
      <c r="H174" s="131">
        <v>1</v>
      </c>
      <c r="I174" s="132"/>
      <c r="J174" s="133">
        <f>ROUND(I174*H174,2)</f>
        <v>0</v>
      </c>
      <c r="K174" s="129" t="s">
        <v>19</v>
      </c>
      <c r="L174" s="32"/>
      <c r="M174" s="134" t="s">
        <v>19</v>
      </c>
      <c r="N174" s="135" t="s">
        <v>43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319</v>
      </c>
      <c r="AT174" s="138" t="s">
        <v>138</v>
      </c>
      <c r="AU174" s="138" t="s">
        <v>80</v>
      </c>
      <c r="AY174" s="17" t="s">
        <v>135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7" t="s">
        <v>80</v>
      </c>
      <c r="BK174" s="139">
        <f>ROUND(I174*H174,2)</f>
        <v>0</v>
      </c>
      <c r="BL174" s="17" t="s">
        <v>319</v>
      </c>
      <c r="BM174" s="138" t="s">
        <v>392</v>
      </c>
    </row>
    <row r="175" spans="2:65" s="1" customFormat="1" ht="18">
      <c r="B175" s="32"/>
      <c r="D175" s="145" t="s">
        <v>1386</v>
      </c>
      <c r="F175" s="184" t="s">
        <v>1447</v>
      </c>
      <c r="I175" s="142"/>
      <c r="L175" s="32"/>
      <c r="M175" s="143"/>
      <c r="T175" s="53"/>
      <c r="AT175" s="17" t="s">
        <v>1386</v>
      </c>
      <c r="AU175" s="17" t="s">
        <v>80</v>
      </c>
    </row>
    <row r="176" spans="2:65" s="1" customFormat="1" ht="16.5" customHeight="1">
      <c r="B176" s="32"/>
      <c r="C176" s="127" t="s">
        <v>275</v>
      </c>
      <c r="D176" s="127" t="s">
        <v>138</v>
      </c>
      <c r="E176" s="128" t="s">
        <v>1461</v>
      </c>
      <c r="F176" s="129" t="s">
        <v>1462</v>
      </c>
      <c r="G176" s="130" t="s">
        <v>222</v>
      </c>
      <c r="H176" s="131">
        <v>1</v>
      </c>
      <c r="I176" s="132"/>
      <c r="J176" s="133">
        <f>ROUND(I176*H176,2)</f>
        <v>0</v>
      </c>
      <c r="K176" s="129" t="s">
        <v>19</v>
      </c>
      <c r="L176" s="32"/>
      <c r="M176" s="134" t="s">
        <v>19</v>
      </c>
      <c r="N176" s="135" t="s">
        <v>43</v>
      </c>
      <c r="P176" s="136">
        <f>O176*H176</f>
        <v>0</v>
      </c>
      <c r="Q176" s="136">
        <v>0</v>
      </c>
      <c r="R176" s="136">
        <f>Q176*H176</f>
        <v>0</v>
      </c>
      <c r="S176" s="136">
        <v>0</v>
      </c>
      <c r="T176" s="137">
        <f>S176*H176</f>
        <v>0</v>
      </c>
      <c r="AR176" s="138" t="s">
        <v>319</v>
      </c>
      <c r="AT176" s="138" t="s">
        <v>138</v>
      </c>
      <c r="AU176" s="138" t="s">
        <v>80</v>
      </c>
      <c r="AY176" s="17" t="s">
        <v>135</v>
      </c>
      <c r="BE176" s="139">
        <f>IF(N176="základní",J176,0)</f>
        <v>0</v>
      </c>
      <c r="BF176" s="139">
        <f>IF(N176="snížená",J176,0)</f>
        <v>0</v>
      </c>
      <c r="BG176" s="139">
        <f>IF(N176="zákl. přenesená",J176,0)</f>
        <v>0</v>
      </c>
      <c r="BH176" s="139">
        <f>IF(N176="sníž. přenesená",J176,0)</f>
        <v>0</v>
      </c>
      <c r="BI176" s="139">
        <f>IF(N176="nulová",J176,0)</f>
        <v>0</v>
      </c>
      <c r="BJ176" s="17" t="s">
        <v>80</v>
      </c>
      <c r="BK176" s="139">
        <f>ROUND(I176*H176,2)</f>
        <v>0</v>
      </c>
      <c r="BL176" s="17" t="s">
        <v>319</v>
      </c>
      <c r="BM176" s="138" t="s">
        <v>397</v>
      </c>
    </row>
    <row r="177" spans="2:65" s="1" customFormat="1" ht="18">
      <c r="B177" s="32"/>
      <c r="D177" s="145" t="s">
        <v>1386</v>
      </c>
      <c r="F177" s="184" t="s">
        <v>1444</v>
      </c>
      <c r="I177" s="142"/>
      <c r="L177" s="32"/>
      <c r="M177" s="143"/>
      <c r="T177" s="53"/>
      <c r="AT177" s="17" t="s">
        <v>1386</v>
      </c>
      <c r="AU177" s="17" t="s">
        <v>80</v>
      </c>
    </row>
    <row r="178" spans="2:65" s="1" customFormat="1" ht="16.5" customHeight="1">
      <c r="B178" s="32"/>
      <c r="C178" s="127" t="s">
        <v>399</v>
      </c>
      <c r="D178" s="127" t="s">
        <v>138</v>
      </c>
      <c r="E178" s="128" t="s">
        <v>1463</v>
      </c>
      <c r="F178" s="129" t="s">
        <v>1464</v>
      </c>
      <c r="G178" s="130" t="s">
        <v>222</v>
      </c>
      <c r="H178" s="131">
        <v>1</v>
      </c>
      <c r="I178" s="132"/>
      <c r="J178" s="133">
        <f>ROUND(I178*H178,2)</f>
        <v>0</v>
      </c>
      <c r="K178" s="129" t="s">
        <v>19</v>
      </c>
      <c r="L178" s="32"/>
      <c r="M178" s="134" t="s">
        <v>19</v>
      </c>
      <c r="N178" s="135" t="s">
        <v>43</v>
      </c>
      <c r="P178" s="136">
        <f>O178*H178</f>
        <v>0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319</v>
      </c>
      <c r="AT178" s="138" t="s">
        <v>138</v>
      </c>
      <c r="AU178" s="138" t="s">
        <v>80</v>
      </c>
      <c r="AY178" s="17" t="s">
        <v>135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7" t="s">
        <v>80</v>
      </c>
      <c r="BK178" s="139">
        <f>ROUND(I178*H178,2)</f>
        <v>0</v>
      </c>
      <c r="BL178" s="17" t="s">
        <v>319</v>
      </c>
      <c r="BM178" s="138" t="s">
        <v>402</v>
      </c>
    </row>
    <row r="179" spans="2:65" s="1" customFormat="1" ht="18">
      <c r="B179" s="32"/>
      <c r="D179" s="145" t="s">
        <v>1386</v>
      </c>
      <c r="F179" s="184" t="s">
        <v>1421</v>
      </c>
      <c r="I179" s="142"/>
      <c r="L179" s="32"/>
      <c r="M179" s="143"/>
      <c r="T179" s="53"/>
      <c r="AT179" s="17" t="s">
        <v>1386</v>
      </c>
      <c r="AU179" s="17" t="s">
        <v>80</v>
      </c>
    </row>
    <row r="180" spans="2:65" s="1" customFormat="1" ht="76" customHeight="1">
      <c r="B180" s="32"/>
      <c r="C180" s="127" t="s">
        <v>278</v>
      </c>
      <c r="D180" s="127" t="s">
        <v>138</v>
      </c>
      <c r="E180" s="128" t="s">
        <v>1465</v>
      </c>
      <c r="F180" s="129" t="s">
        <v>1770</v>
      </c>
      <c r="G180" s="130" t="s">
        <v>222</v>
      </c>
      <c r="H180" s="131">
        <v>1</v>
      </c>
      <c r="I180" s="132"/>
      <c r="J180" s="133">
        <f>ROUND(I180*H180,2)</f>
        <v>0</v>
      </c>
      <c r="K180" s="129" t="s">
        <v>19</v>
      </c>
      <c r="L180" s="32"/>
      <c r="M180" s="134" t="s">
        <v>19</v>
      </c>
      <c r="N180" s="135" t="s">
        <v>43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319</v>
      </c>
      <c r="AT180" s="138" t="s">
        <v>138</v>
      </c>
      <c r="AU180" s="138" t="s">
        <v>80</v>
      </c>
      <c r="AY180" s="17" t="s">
        <v>135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80</v>
      </c>
      <c r="BK180" s="139">
        <f>ROUND(I180*H180,2)</f>
        <v>0</v>
      </c>
      <c r="BL180" s="17" t="s">
        <v>319</v>
      </c>
      <c r="BM180" s="138" t="s">
        <v>406</v>
      </c>
    </row>
    <row r="181" spans="2:65" s="1" customFormat="1" ht="18">
      <c r="B181" s="32"/>
      <c r="D181" s="145" t="s">
        <v>1386</v>
      </c>
      <c r="F181" s="184" t="s">
        <v>1442</v>
      </c>
      <c r="I181" s="142"/>
      <c r="L181" s="32"/>
      <c r="M181" s="143"/>
      <c r="T181" s="53"/>
      <c r="AT181" s="17" t="s">
        <v>1386</v>
      </c>
      <c r="AU181" s="17" t="s">
        <v>80</v>
      </c>
    </row>
    <row r="182" spans="2:65" s="1" customFormat="1" ht="16.5" customHeight="1">
      <c r="B182" s="32"/>
      <c r="C182" s="127" t="s">
        <v>408</v>
      </c>
      <c r="D182" s="127" t="s">
        <v>138</v>
      </c>
      <c r="E182" s="128" t="s">
        <v>1466</v>
      </c>
      <c r="F182" s="129" t="s">
        <v>1767</v>
      </c>
      <c r="G182" s="130" t="s">
        <v>222</v>
      </c>
      <c r="H182" s="131">
        <v>1</v>
      </c>
      <c r="I182" s="132"/>
      <c r="J182" s="133">
        <f>ROUND(I182*H182,2)</f>
        <v>0</v>
      </c>
      <c r="K182" s="129" t="s">
        <v>19</v>
      </c>
      <c r="L182" s="32"/>
      <c r="M182" s="134" t="s">
        <v>19</v>
      </c>
      <c r="N182" s="135" t="s">
        <v>43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319</v>
      </c>
      <c r="AT182" s="138" t="s">
        <v>138</v>
      </c>
      <c r="AU182" s="138" t="s">
        <v>80</v>
      </c>
      <c r="AY182" s="17" t="s">
        <v>135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80</v>
      </c>
      <c r="BK182" s="139">
        <f>ROUND(I182*H182,2)</f>
        <v>0</v>
      </c>
      <c r="BL182" s="17" t="s">
        <v>319</v>
      </c>
      <c r="BM182" s="138" t="s">
        <v>411</v>
      </c>
    </row>
    <row r="183" spans="2:65" s="1" customFormat="1" ht="18">
      <c r="B183" s="32"/>
      <c r="D183" s="145" t="s">
        <v>1386</v>
      </c>
      <c r="F183" s="184" t="s">
        <v>1442</v>
      </c>
      <c r="I183" s="142"/>
      <c r="L183" s="32"/>
      <c r="M183" s="143"/>
      <c r="T183" s="53"/>
      <c r="AT183" s="17" t="s">
        <v>1386</v>
      </c>
      <c r="AU183" s="17" t="s">
        <v>80</v>
      </c>
    </row>
    <row r="184" spans="2:65" s="1" customFormat="1" ht="16.5" customHeight="1">
      <c r="B184" s="32"/>
      <c r="C184" s="127" t="s">
        <v>281</v>
      </c>
      <c r="D184" s="127" t="s">
        <v>138</v>
      </c>
      <c r="E184" s="128" t="s">
        <v>1467</v>
      </c>
      <c r="F184" s="129" t="s">
        <v>1767</v>
      </c>
      <c r="G184" s="130" t="s">
        <v>222</v>
      </c>
      <c r="H184" s="131">
        <v>1</v>
      </c>
      <c r="I184" s="132"/>
      <c r="J184" s="133">
        <f>ROUND(I184*H184,2)</f>
        <v>0</v>
      </c>
      <c r="K184" s="129" t="s">
        <v>19</v>
      </c>
      <c r="L184" s="32"/>
      <c r="M184" s="134" t="s">
        <v>19</v>
      </c>
      <c r="N184" s="135" t="s">
        <v>43</v>
      </c>
      <c r="P184" s="136">
        <f>O184*H184</f>
        <v>0</v>
      </c>
      <c r="Q184" s="136">
        <v>0</v>
      </c>
      <c r="R184" s="136">
        <f>Q184*H184</f>
        <v>0</v>
      </c>
      <c r="S184" s="136">
        <v>0</v>
      </c>
      <c r="T184" s="137">
        <f>S184*H184</f>
        <v>0</v>
      </c>
      <c r="AR184" s="138" t="s">
        <v>319</v>
      </c>
      <c r="AT184" s="138" t="s">
        <v>138</v>
      </c>
      <c r="AU184" s="138" t="s">
        <v>80</v>
      </c>
      <c r="AY184" s="17" t="s">
        <v>135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7" t="s">
        <v>80</v>
      </c>
      <c r="BK184" s="139">
        <f>ROUND(I184*H184,2)</f>
        <v>0</v>
      </c>
      <c r="BL184" s="17" t="s">
        <v>319</v>
      </c>
      <c r="BM184" s="138" t="s">
        <v>415</v>
      </c>
    </row>
    <row r="185" spans="2:65" s="1" customFormat="1" ht="18">
      <c r="B185" s="32"/>
      <c r="D185" s="145" t="s">
        <v>1386</v>
      </c>
      <c r="F185" s="184" t="s">
        <v>1442</v>
      </c>
      <c r="I185" s="142"/>
      <c r="L185" s="32"/>
      <c r="M185" s="143"/>
      <c r="T185" s="53"/>
      <c r="AT185" s="17" t="s">
        <v>1386</v>
      </c>
      <c r="AU185" s="17" t="s">
        <v>80</v>
      </c>
    </row>
    <row r="186" spans="2:65" s="1" customFormat="1" ht="24.15" customHeight="1">
      <c r="B186" s="32"/>
      <c r="C186" s="127" t="s">
        <v>419</v>
      </c>
      <c r="D186" s="127" t="s">
        <v>138</v>
      </c>
      <c r="E186" s="128" t="s">
        <v>1468</v>
      </c>
      <c r="F186" s="129" t="s">
        <v>1469</v>
      </c>
      <c r="G186" s="130" t="s">
        <v>222</v>
      </c>
      <c r="H186" s="131">
        <v>1</v>
      </c>
      <c r="I186" s="132"/>
      <c r="J186" s="133">
        <f>ROUND(I186*H186,2)</f>
        <v>0</v>
      </c>
      <c r="K186" s="129" t="s">
        <v>19</v>
      </c>
      <c r="L186" s="32"/>
      <c r="M186" s="134" t="s">
        <v>19</v>
      </c>
      <c r="N186" s="135" t="s">
        <v>43</v>
      </c>
      <c r="P186" s="136">
        <f>O186*H186</f>
        <v>0</v>
      </c>
      <c r="Q186" s="136">
        <v>0</v>
      </c>
      <c r="R186" s="136">
        <f>Q186*H186</f>
        <v>0</v>
      </c>
      <c r="S186" s="136">
        <v>0</v>
      </c>
      <c r="T186" s="137">
        <f>S186*H186</f>
        <v>0</v>
      </c>
      <c r="AR186" s="138" t="s">
        <v>319</v>
      </c>
      <c r="AT186" s="138" t="s">
        <v>138</v>
      </c>
      <c r="AU186" s="138" t="s">
        <v>80</v>
      </c>
      <c r="AY186" s="17" t="s">
        <v>135</v>
      </c>
      <c r="BE186" s="139">
        <f>IF(N186="základní",J186,0)</f>
        <v>0</v>
      </c>
      <c r="BF186" s="139">
        <f>IF(N186="snížená",J186,0)</f>
        <v>0</v>
      </c>
      <c r="BG186" s="139">
        <f>IF(N186="zákl. přenesená",J186,0)</f>
        <v>0</v>
      </c>
      <c r="BH186" s="139">
        <f>IF(N186="sníž. přenesená",J186,0)</f>
        <v>0</v>
      </c>
      <c r="BI186" s="139">
        <f>IF(N186="nulová",J186,0)</f>
        <v>0</v>
      </c>
      <c r="BJ186" s="17" t="s">
        <v>80</v>
      </c>
      <c r="BK186" s="139">
        <f>ROUND(I186*H186,2)</f>
        <v>0</v>
      </c>
      <c r="BL186" s="17" t="s">
        <v>319</v>
      </c>
      <c r="BM186" s="138" t="s">
        <v>422</v>
      </c>
    </row>
    <row r="187" spans="2:65" s="1" customFormat="1" ht="18">
      <c r="B187" s="32"/>
      <c r="D187" s="145" t="s">
        <v>1386</v>
      </c>
      <c r="F187" s="184" t="s">
        <v>1470</v>
      </c>
      <c r="I187" s="142"/>
      <c r="L187" s="32"/>
      <c r="M187" s="143"/>
      <c r="T187" s="53"/>
      <c r="AT187" s="17" t="s">
        <v>1386</v>
      </c>
      <c r="AU187" s="17" t="s">
        <v>80</v>
      </c>
    </row>
    <row r="188" spans="2:65" s="1" customFormat="1" ht="27" customHeight="1">
      <c r="B188" s="32"/>
      <c r="C188" s="127" t="s">
        <v>288</v>
      </c>
      <c r="D188" s="127" t="s">
        <v>138</v>
      </c>
      <c r="E188" s="128" t="s">
        <v>1471</v>
      </c>
      <c r="F188" s="129" t="s">
        <v>1768</v>
      </c>
      <c r="G188" s="130" t="s">
        <v>222</v>
      </c>
      <c r="H188" s="131">
        <v>1</v>
      </c>
      <c r="I188" s="132"/>
      <c r="J188" s="133">
        <f>ROUND(I188*H188,2)</f>
        <v>0</v>
      </c>
      <c r="K188" s="129" t="s">
        <v>19</v>
      </c>
      <c r="L188" s="32"/>
      <c r="M188" s="134" t="s">
        <v>19</v>
      </c>
      <c r="N188" s="135" t="s">
        <v>43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319</v>
      </c>
      <c r="AT188" s="138" t="s">
        <v>138</v>
      </c>
      <c r="AU188" s="138" t="s">
        <v>80</v>
      </c>
      <c r="AY188" s="17" t="s">
        <v>135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7" t="s">
        <v>80</v>
      </c>
      <c r="BK188" s="139">
        <f>ROUND(I188*H188,2)</f>
        <v>0</v>
      </c>
      <c r="BL188" s="17" t="s">
        <v>319</v>
      </c>
      <c r="BM188" s="138" t="s">
        <v>427</v>
      </c>
    </row>
    <row r="189" spans="2:65" s="1" customFormat="1" ht="18">
      <c r="B189" s="32"/>
      <c r="D189" s="145" t="s">
        <v>1386</v>
      </c>
      <c r="F189" s="184" t="s">
        <v>1442</v>
      </c>
      <c r="I189" s="142"/>
      <c r="L189" s="32"/>
      <c r="M189" s="143"/>
      <c r="T189" s="53"/>
      <c r="AT189" s="17" t="s">
        <v>1386</v>
      </c>
      <c r="AU189" s="17" t="s">
        <v>80</v>
      </c>
    </row>
    <row r="190" spans="2:65" s="1" customFormat="1" ht="16.5" customHeight="1">
      <c r="B190" s="32"/>
      <c r="C190" s="127" t="s">
        <v>429</v>
      </c>
      <c r="D190" s="127" t="s">
        <v>138</v>
      </c>
      <c r="E190" s="128" t="s">
        <v>1472</v>
      </c>
      <c r="F190" s="129" t="s">
        <v>1457</v>
      </c>
      <c r="G190" s="130" t="s">
        <v>222</v>
      </c>
      <c r="H190" s="131">
        <v>1</v>
      </c>
      <c r="I190" s="132"/>
      <c r="J190" s="133">
        <f>ROUND(I190*H190,2)</f>
        <v>0</v>
      </c>
      <c r="K190" s="129" t="s">
        <v>19</v>
      </c>
      <c r="L190" s="32"/>
      <c r="M190" s="134" t="s">
        <v>19</v>
      </c>
      <c r="N190" s="135" t="s">
        <v>43</v>
      </c>
      <c r="P190" s="136">
        <f>O190*H190</f>
        <v>0</v>
      </c>
      <c r="Q190" s="136">
        <v>0</v>
      </c>
      <c r="R190" s="136">
        <f>Q190*H190</f>
        <v>0</v>
      </c>
      <c r="S190" s="136">
        <v>0</v>
      </c>
      <c r="T190" s="137">
        <f>S190*H190</f>
        <v>0</v>
      </c>
      <c r="AR190" s="138" t="s">
        <v>319</v>
      </c>
      <c r="AT190" s="138" t="s">
        <v>138</v>
      </c>
      <c r="AU190" s="138" t="s">
        <v>80</v>
      </c>
      <c r="AY190" s="17" t="s">
        <v>135</v>
      </c>
      <c r="BE190" s="139">
        <f>IF(N190="základní",J190,0)</f>
        <v>0</v>
      </c>
      <c r="BF190" s="139">
        <f>IF(N190="snížená",J190,0)</f>
        <v>0</v>
      </c>
      <c r="BG190" s="139">
        <f>IF(N190="zákl. přenesená",J190,0)</f>
        <v>0</v>
      </c>
      <c r="BH190" s="139">
        <f>IF(N190="sníž. přenesená",J190,0)</f>
        <v>0</v>
      </c>
      <c r="BI190" s="139">
        <f>IF(N190="nulová",J190,0)</f>
        <v>0</v>
      </c>
      <c r="BJ190" s="17" t="s">
        <v>80</v>
      </c>
      <c r="BK190" s="139">
        <f>ROUND(I190*H190,2)</f>
        <v>0</v>
      </c>
      <c r="BL190" s="17" t="s">
        <v>319</v>
      </c>
      <c r="BM190" s="138" t="s">
        <v>432</v>
      </c>
    </row>
    <row r="191" spans="2:65" s="1" customFormat="1" ht="18">
      <c r="B191" s="32"/>
      <c r="D191" s="145" t="s">
        <v>1386</v>
      </c>
      <c r="F191" s="184" t="s">
        <v>1444</v>
      </c>
      <c r="I191" s="142"/>
      <c r="L191" s="32"/>
      <c r="M191" s="143"/>
      <c r="T191" s="53"/>
      <c r="AT191" s="17" t="s">
        <v>1386</v>
      </c>
      <c r="AU191" s="17" t="s">
        <v>80</v>
      </c>
    </row>
    <row r="192" spans="2:65" s="1" customFormat="1" ht="16.5" customHeight="1">
      <c r="B192" s="32"/>
      <c r="C192" s="127" t="s">
        <v>298</v>
      </c>
      <c r="D192" s="127" t="s">
        <v>138</v>
      </c>
      <c r="E192" s="128" t="s">
        <v>1473</v>
      </c>
      <c r="F192" s="129" t="s">
        <v>1769</v>
      </c>
      <c r="G192" s="130" t="s">
        <v>222</v>
      </c>
      <c r="H192" s="131">
        <v>1</v>
      </c>
      <c r="I192" s="132"/>
      <c r="J192" s="133">
        <f>ROUND(I192*H192,2)</f>
        <v>0</v>
      </c>
      <c r="K192" s="129" t="s">
        <v>19</v>
      </c>
      <c r="L192" s="32"/>
      <c r="M192" s="134" t="s">
        <v>19</v>
      </c>
      <c r="N192" s="135" t="s">
        <v>43</v>
      </c>
      <c r="P192" s="136">
        <f>O192*H192</f>
        <v>0</v>
      </c>
      <c r="Q192" s="136">
        <v>0</v>
      </c>
      <c r="R192" s="136">
        <f>Q192*H192</f>
        <v>0</v>
      </c>
      <c r="S192" s="136">
        <v>0</v>
      </c>
      <c r="T192" s="137">
        <f>S192*H192</f>
        <v>0</v>
      </c>
      <c r="AR192" s="138" t="s">
        <v>319</v>
      </c>
      <c r="AT192" s="138" t="s">
        <v>138</v>
      </c>
      <c r="AU192" s="138" t="s">
        <v>80</v>
      </c>
      <c r="AY192" s="17" t="s">
        <v>135</v>
      </c>
      <c r="BE192" s="139">
        <f>IF(N192="základní",J192,0)</f>
        <v>0</v>
      </c>
      <c r="BF192" s="139">
        <f>IF(N192="snížená",J192,0)</f>
        <v>0</v>
      </c>
      <c r="BG192" s="139">
        <f>IF(N192="zákl. přenesená",J192,0)</f>
        <v>0</v>
      </c>
      <c r="BH192" s="139">
        <f>IF(N192="sníž. přenesená",J192,0)</f>
        <v>0</v>
      </c>
      <c r="BI192" s="139">
        <f>IF(N192="nulová",J192,0)</f>
        <v>0</v>
      </c>
      <c r="BJ192" s="17" t="s">
        <v>80</v>
      </c>
      <c r="BK192" s="139">
        <f>ROUND(I192*H192,2)</f>
        <v>0</v>
      </c>
      <c r="BL192" s="17" t="s">
        <v>319</v>
      </c>
      <c r="BM192" s="138" t="s">
        <v>795</v>
      </c>
    </row>
    <row r="193" spans="2:65" s="1" customFormat="1" ht="18">
      <c r="B193" s="32"/>
      <c r="D193" s="145" t="s">
        <v>1386</v>
      </c>
      <c r="F193" s="184" t="s">
        <v>1442</v>
      </c>
      <c r="I193" s="142"/>
      <c r="L193" s="32"/>
      <c r="M193" s="143"/>
      <c r="T193" s="53"/>
      <c r="AT193" s="17" t="s">
        <v>1386</v>
      </c>
      <c r="AU193" s="17" t="s">
        <v>80</v>
      </c>
    </row>
    <row r="194" spans="2:65" s="1" customFormat="1" ht="16.5" customHeight="1">
      <c r="B194" s="32"/>
      <c r="C194" s="127" t="s">
        <v>765</v>
      </c>
      <c r="D194" s="127" t="s">
        <v>138</v>
      </c>
      <c r="E194" s="128" t="s">
        <v>1474</v>
      </c>
      <c r="F194" s="129" t="s">
        <v>1475</v>
      </c>
      <c r="G194" s="130" t="s">
        <v>222</v>
      </c>
      <c r="H194" s="131">
        <v>1</v>
      </c>
      <c r="I194" s="132"/>
      <c r="J194" s="133">
        <f>ROUND(I194*H194,2)</f>
        <v>0</v>
      </c>
      <c r="K194" s="129" t="s">
        <v>19</v>
      </c>
      <c r="L194" s="32"/>
      <c r="M194" s="134" t="s">
        <v>19</v>
      </c>
      <c r="N194" s="135" t="s">
        <v>43</v>
      </c>
      <c r="P194" s="136">
        <f>O194*H194</f>
        <v>0</v>
      </c>
      <c r="Q194" s="136">
        <v>0</v>
      </c>
      <c r="R194" s="136">
        <f>Q194*H194</f>
        <v>0</v>
      </c>
      <c r="S194" s="136">
        <v>0</v>
      </c>
      <c r="T194" s="137">
        <f>S194*H194</f>
        <v>0</v>
      </c>
      <c r="AR194" s="138" t="s">
        <v>319</v>
      </c>
      <c r="AT194" s="138" t="s">
        <v>138</v>
      </c>
      <c r="AU194" s="138" t="s">
        <v>80</v>
      </c>
      <c r="AY194" s="17" t="s">
        <v>135</v>
      </c>
      <c r="BE194" s="139">
        <f>IF(N194="základní",J194,0)</f>
        <v>0</v>
      </c>
      <c r="BF194" s="139">
        <f>IF(N194="snížená",J194,0)</f>
        <v>0</v>
      </c>
      <c r="BG194" s="139">
        <f>IF(N194="zákl. přenesená",J194,0)</f>
        <v>0</v>
      </c>
      <c r="BH194" s="139">
        <f>IF(N194="sníž. přenesená",J194,0)</f>
        <v>0</v>
      </c>
      <c r="BI194" s="139">
        <f>IF(N194="nulová",J194,0)</f>
        <v>0</v>
      </c>
      <c r="BJ194" s="17" t="s">
        <v>80</v>
      </c>
      <c r="BK194" s="139">
        <f>ROUND(I194*H194,2)</f>
        <v>0</v>
      </c>
      <c r="BL194" s="17" t="s">
        <v>319</v>
      </c>
      <c r="BM194" s="138" t="s">
        <v>798</v>
      </c>
    </row>
    <row r="195" spans="2:65" s="1" customFormat="1" ht="18">
      <c r="B195" s="32"/>
      <c r="D195" s="145" t="s">
        <v>1386</v>
      </c>
      <c r="F195" s="184" t="s">
        <v>1444</v>
      </c>
      <c r="I195" s="142"/>
      <c r="L195" s="32"/>
      <c r="M195" s="143"/>
      <c r="T195" s="53"/>
      <c r="AT195" s="17" t="s">
        <v>1386</v>
      </c>
      <c r="AU195" s="17" t="s">
        <v>80</v>
      </c>
    </row>
    <row r="196" spans="2:65" s="1" customFormat="1" ht="16.5" customHeight="1">
      <c r="B196" s="32"/>
      <c r="C196" s="127" t="s">
        <v>306</v>
      </c>
      <c r="D196" s="127" t="s">
        <v>138</v>
      </c>
      <c r="E196" s="128" t="s">
        <v>1476</v>
      </c>
      <c r="F196" s="129" t="s">
        <v>1475</v>
      </c>
      <c r="G196" s="130" t="s">
        <v>222</v>
      </c>
      <c r="H196" s="131">
        <v>1</v>
      </c>
      <c r="I196" s="132"/>
      <c r="J196" s="133">
        <f>ROUND(I196*H196,2)</f>
        <v>0</v>
      </c>
      <c r="K196" s="129" t="s">
        <v>19</v>
      </c>
      <c r="L196" s="32"/>
      <c r="M196" s="134" t="s">
        <v>19</v>
      </c>
      <c r="N196" s="135" t="s">
        <v>43</v>
      </c>
      <c r="P196" s="136">
        <f>O196*H196</f>
        <v>0</v>
      </c>
      <c r="Q196" s="136">
        <v>0</v>
      </c>
      <c r="R196" s="136">
        <f>Q196*H196</f>
        <v>0</v>
      </c>
      <c r="S196" s="136">
        <v>0</v>
      </c>
      <c r="T196" s="137">
        <f>S196*H196</f>
        <v>0</v>
      </c>
      <c r="AR196" s="138" t="s">
        <v>319</v>
      </c>
      <c r="AT196" s="138" t="s">
        <v>138</v>
      </c>
      <c r="AU196" s="138" t="s">
        <v>80</v>
      </c>
      <c r="AY196" s="17" t="s">
        <v>135</v>
      </c>
      <c r="BE196" s="139">
        <f>IF(N196="základní",J196,0)</f>
        <v>0</v>
      </c>
      <c r="BF196" s="139">
        <f>IF(N196="snížená",J196,0)</f>
        <v>0</v>
      </c>
      <c r="BG196" s="139">
        <f>IF(N196="zákl. přenesená",J196,0)</f>
        <v>0</v>
      </c>
      <c r="BH196" s="139">
        <f>IF(N196="sníž. přenesená",J196,0)</f>
        <v>0</v>
      </c>
      <c r="BI196" s="139">
        <f>IF(N196="nulová",J196,0)</f>
        <v>0</v>
      </c>
      <c r="BJ196" s="17" t="s">
        <v>80</v>
      </c>
      <c r="BK196" s="139">
        <f>ROUND(I196*H196,2)</f>
        <v>0</v>
      </c>
      <c r="BL196" s="17" t="s">
        <v>319</v>
      </c>
      <c r="BM196" s="138" t="s">
        <v>802</v>
      </c>
    </row>
    <row r="197" spans="2:65" s="1" customFormat="1" ht="18">
      <c r="B197" s="32"/>
      <c r="D197" s="145" t="s">
        <v>1386</v>
      </c>
      <c r="F197" s="184" t="s">
        <v>1444</v>
      </c>
      <c r="I197" s="142"/>
      <c r="L197" s="32"/>
      <c r="M197" s="143"/>
      <c r="T197" s="53"/>
      <c r="AT197" s="17" t="s">
        <v>1386</v>
      </c>
      <c r="AU197" s="17" t="s">
        <v>80</v>
      </c>
    </row>
    <row r="198" spans="2:65" s="1" customFormat="1" ht="21.75" customHeight="1">
      <c r="B198" s="32"/>
      <c r="C198" s="127" t="s">
        <v>770</v>
      </c>
      <c r="D198" s="127" t="s">
        <v>138</v>
      </c>
      <c r="E198" s="128" t="s">
        <v>1477</v>
      </c>
      <c r="F198" s="129" t="s">
        <v>1478</v>
      </c>
      <c r="G198" s="130" t="s">
        <v>222</v>
      </c>
      <c r="H198" s="131">
        <v>1</v>
      </c>
      <c r="I198" s="132"/>
      <c r="J198" s="133">
        <f>ROUND(I198*H198,2)</f>
        <v>0</v>
      </c>
      <c r="K198" s="129" t="s">
        <v>19</v>
      </c>
      <c r="L198" s="32"/>
      <c r="M198" s="134" t="s">
        <v>19</v>
      </c>
      <c r="N198" s="135" t="s">
        <v>43</v>
      </c>
      <c r="P198" s="136">
        <f>O198*H198</f>
        <v>0</v>
      </c>
      <c r="Q198" s="136">
        <v>0</v>
      </c>
      <c r="R198" s="136">
        <f>Q198*H198</f>
        <v>0</v>
      </c>
      <c r="S198" s="136">
        <v>0</v>
      </c>
      <c r="T198" s="137">
        <f>S198*H198</f>
        <v>0</v>
      </c>
      <c r="AR198" s="138" t="s">
        <v>319</v>
      </c>
      <c r="AT198" s="138" t="s">
        <v>138</v>
      </c>
      <c r="AU198" s="138" t="s">
        <v>80</v>
      </c>
      <c r="AY198" s="17" t="s">
        <v>135</v>
      </c>
      <c r="BE198" s="139">
        <f>IF(N198="základní",J198,0)</f>
        <v>0</v>
      </c>
      <c r="BF198" s="139">
        <f>IF(N198="snížená",J198,0)</f>
        <v>0</v>
      </c>
      <c r="BG198" s="139">
        <f>IF(N198="zákl. přenesená",J198,0)</f>
        <v>0</v>
      </c>
      <c r="BH198" s="139">
        <f>IF(N198="sníž. přenesená",J198,0)</f>
        <v>0</v>
      </c>
      <c r="BI198" s="139">
        <f>IF(N198="nulová",J198,0)</f>
        <v>0</v>
      </c>
      <c r="BJ198" s="17" t="s">
        <v>80</v>
      </c>
      <c r="BK198" s="139">
        <f>ROUND(I198*H198,2)</f>
        <v>0</v>
      </c>
      <c r="BL198" s="17" t="s">
        <v>319</v>
      </c>
      <c r="BM198" s="138" t="s">
        <v>807</v>
      </c>
    </row>
    <row r="199" spans="2:65" s="1" customFormat="1" ht="18">
      <c r="B199" s="32"/>
      <c r="D199" s="145" t="s">
        <v>1386</v>
      </c>
      <c r="F199" s="184" t="s">
        <v>1390</v>
      </c>
      <c r="I199" s="142"/>
      <c r="L199" s="32"/>
      <c r="M199" s="143"/>
      <c r="T199" s="53"/>
      <c r="AT199" s="17" t="s">
        <v>1386</v>
      </c>
      <c r="AU199" s="17" t="s">
        <v>80</v>
      </c>
    </row>
    <row r="200" spans="2:65" s="1" customFormat="1" ht="73.5" customHeight="1">
      <c r="B200" s="32"/>
      <c r="C200" s="127" t="s">
        <v>310</v>
      </c>
      <c r="D200" s="127" t="s">
        <v>138</v>
      </c>
      <c r="E200" s="128" t="s">
        <v>1479</v>
      </c>
      <c r="F200" s="129" t="s">
        <v>1771</v>
      </c>
      <c r="G200" s="130" t="s">
        <v>222</v>
      </c>
      <c r="H200" s="131">
        <v>1</v>
      </c>
      <c r="I200" s="132"/>
      <c r="J200" s="133">
        <f>ROUND(I200*H200,2)</f>
        <v>0</v>
      </c>
      <c r="K200" s="129" t="s">
        <v>19</v>
      </c>
      <c r="L200" s="32"/>
      <c r="M200" s="134" t="s">
        <v>19</v>
      </c>
      <c r="N200" s="135" t="s">
        <v>43</v>
      </c>
      <c r="P200" s="136">
        <f>O200*H200</f>
        <v>0</v>
      </c>
      <c r="Q200" s="136">
        <v>0</v>
      </c>
      <c r="R200" s="136">
        <f>Q200*H200</f>
        <v>0</v>
      </c>
      <c r="S200" s="136">
        <v>0</v>
      </c>
      <c r="T200" s="137">
        <f>S200*H200</f>
        <v>0</v>
      </c>
      <c r="AR200" s="138" t="s">
        <v>319</v>
      </c>
      <c r="AT200" s="138" t="s">
        <v>138</v>
      </c>
      <c r="AU200" s="138" t="s">
        <v>80</v>
      </c>
      <c r="AY200" s="17" t="s">
        <v>135</v>
      </c>
      <c r="BE200" s="139">
        <f>IF(N200="základní",J200,0)</f>
        <v>0</v>
      </c>
      <c r="BF200" s="139">
        <f>IF(N200="snížená",J200,0)</f>
        <v>0</v>
      </c>
      <c r="BG200" s="139">
        <f>IF(N200="zákl. přenesená",J200,0)</f>
        <v>0</v>
      </c>
      <c r="BH200" s="139">
        <f>IF(N200="sníž. přenesená",J200,0)</f>
        <v>0</v>
      </c>
      <c r="BI200" s="139">
        <f>IF(N200="nulová",J200,0)</f>
        <v>0</v>
      </c>
      <c r="BJ200" s="17" t="s">
        <v>80</v>
      </c>
      <c r="BK200" s="139">
        <f>ROUND(I200*H200,2)</f>
        <v>0</v>
      </c>
      <c r="BL200" s="17" t="s">
        <v>319</v>
      </c>
      <c r="BM200" s="138" t="s">
        <v>812</v>
      </c>
    </row>
    <row r="201" spans="2:65" s="1" customFormat="1" ht="18">
      <c r="B201" s="32"/>
      <c r="D201" s="145" t="s">
        <v>1386</v>
      </c>
      <c r="F201" s="184" t="s">
        <v>1442</v>
      </c>
      <c r="I201" s="142"/>
      <c r="L201" s="32"/>
      <c r="M201" s="143"/>
      <c r="T201" s="53"/>
      <c r="AT201" s="17" t="s">
        <v>1386</v>
      </c>
      <c r="AU201" s="17" t="s">
        <v>80</v>
      </c>
    </row>
    <row r="202" spans="2:65" s="1" customFormat="1" ht="16.5" customHeight="1">
      <c r="B202" s="32"/>
      <c r="C202" s="127" t="s">
        <v>653</v>
      </c>
      <c r="D202" s="127" t="s">
        <v>138</v>
      </c>
      <c r="E202" s="128" t="s">
        <v>1480</v>
      </c>
      <c r="F202" s="129" t="s">
        <v>1772</v>
      </c>
      <c r="G202" s="130" t="s">
        <v>222</v>
      </c>
      <c r="H202" s="131">
        <v>1</v>
      </c>
      <c r="I202" s="132"/>
      <c r="J202" s="133">
        <f>ROUND(I202*H202,2)</f>
        <v>0</v>
      </c>
      <c r="K202" s="129" t="s">
        <v>19</v>
      </c>
      <c r="L202" s="32"/>
      <c r="M202" s="134" t="s">
        <v>19</v>
      </c>
      <c r="N202" s="135" t="s">
        <v>43</v>
      </c>
      <c r="P202" s="136">
        <f>O202*H202</f>
        <v>0</v>
      </c>
      <c r="Q202" s="136">
        <v>0</v>
      </c>
      <c r="R202" s="136">
        <f>Q202*H202</f>
        <v>0</v>
      </c>
      <c r="S202" s="136">
        <v>0</v>
      </c>
      <c r="T202" s="137">
        <f>S202*H202</f>
        <v>0</v>
      </c>
      <c r="AR202" s="138" t="s">
        <v>319</v>
      </c>
      <c r="AT202" s="138" t="s">
        <v>138</v>
      </c>
      <c r="AU202" s="138" t="s">
        <v>80</v>
      </c>
      <c r="AY202" s="17" t="s">
        <v>135</v>
      </c>
      <c r="BE202" s="139">
        <f>IF(N202="základní",J202,0)</f>
        <v>0</v>
      </c>
      <c r="BF202" s="139">
        <f>IF(N202="snížená",J202,0)</f>
        <v>0</v>
      </c>
      <c r="BG202" s="139">
        <f>IF(N202="zákl. přenesená",J202,0)</f>
        <v>0</v>
      </c>
      <c r="BH202" s="139">
        <f>IF(N202="sníž. přenesená",J202,0)</f>
        <v>0</v>
      </c>
      <c r="BI202" s="139">
        <f>IF(N202="nulová",J202,0)</f>
        <v>0</v>
      </c>
      <c r="BJ202" s="17" t="s">
        <v>80</v>
      </c>
      <c r="BK202" s="139">
        <f>ROUND(I202*H202,2)</f>
        <v>0</v>
      </c>
      <c r="BL202" s="17" t="s">
        <v>319</v>
      </c>
      <c r="BM202" s="138" t="s">
        <v>816</v>
      </c>
    </row>
    <row r="203" spans="2:65" s="1" customFormat="1" ht="18">
      <c r="B203" s="32"/>
      <c r="D203" s="145" t="s">
        <v>1386</v>
      </c>
      <c r="F203" s="184" t="s">
        <v>1442</v>
      </c>
      <c r="I203" s="142"/>
      <c r="L203" s="32"/>
      <c r="M203" s="143"/>
      <c r="T203" s="53"/>
      <c r="AT203" s="17" t="s">
        <v>1386</v>
      </c>
      <c r="AU203" s="17" t="s">
        <v>80</v>
      </c>
    </row>
    <row r="204" spans="2:65" s="1" customFormat="1" ht="16.5" customHeight="1">
      <c r="B204" s="32"/>
      <c r="C204" s="127" t="s">
        <v>315</v>
      </c>
      <c r="D204" s="127" t="s">
        <v>138</v>
      </c>
      <c r="E204" s="128" t="s">
        <v>1481</v>
      </c>
      <c r="F204" s="129" t="s">
        <v>1772</v>
      </c>
      <c r="G204" s="130" t="s">
        <v>222</v>
      </c>
      <c r="H204" s="131">
        <v>1</v>
      </c>
      <c r="I204" s="132"/>
      <c r="J204" s="133">
        <f>ROUND(I204*H204,2)</f>
        <v>0</v>
      </c>
      <c r="K204" s="129" t="s">
        <v>19</v>
      </c>
      <c r="L204" s="32"/>
      <c r="M204" s="134" t="s">
        <v>19</v>
      </c>
      <c r="N204" s="135" t="s">
        <v>43</v>
      </c>
      <c r="P204" s="136">
        <f>O204*H204</f>
        <v>0</v>
      </c>
      <c r="Q204" s="136">
        <v>0</v>
      </c>
      <c r="R204" s="136">
        <f>Q204*H204</f>
        <v>0</v>
      </c>
      <c r="S204" s="136">
        <v>0</v>
      </c>
      <c r="T204" s="137">
        <f>S204*H204</f>
        <v>0</v>
      </c>
      <c r="AR204" s="138" t="s">
        <v>319</v>
      </c>
      <c r="AT204" s="138" t="s">
        <v>138</v>
      </c>
      <c r="AU204" s="138" t="s">
        <v>80</v>
      </c>
      <c r="AY204" s="17" t="s">
        <v>135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7" t="s">
        <v>80</v>
      </c>
      <c r="BK204" s="139">
        <f>ROUND(I204*H204,2)</f>
        <v>0</v>
      </c>
      <c r="BL204" s="17" t="s">
        <v>319</v>
      </c>
      <c r="BM204" s="138" t="s">
        <v>820</v>
      </c>
    </row>
    <row r="205" spans="2:65" s="1" customFormat="1" ht="18">
      <c r="B205" s="32"/>
      <c r="D205" s="145" t="s">
        <v>1386</v>
      </c>
      <c r="F205" s="184" t="s">
        <v>1442</v>
      </c>
      <c r="I205" s="142"/>
      <c r="L205" s="32"/>
      <c r="M205" s="143"/>
      <c r="T205" s="53"/>
      <c r="AT205" s="17" t="s">
        <v>1386</v>
      </c>
      <c r="AU205" s="17" t="s">
        <v>80</v>
      </c>
    </row>
    <row r="206" spans="2:65" s="1" customFormat="1" ht="24.15" customHeight="1">
      <c r="B206" s="32"/>
      <c r="C206" s="127" t="s">
        <v>779</v>
      </c>
      <c r="D206" s="127" t="s">
        <v>138</v>
      </c>
      <c r="E206" s="128" t="s">
        <v>1482</v>
      </c>
      <c r="F206" s="129" t="s">
        <v>1469</v>
      </c>
      <c r="G206" s="130" t="s">
        <v>222</v>
      </c>
      <c r="H206" s="131">
        <v>1</v>
      </c>
      <c r="I206" s="132"/>
      <c r="J206" s="133">
        <f>ROUND(I206*H206,2)</f>
        <v>0</v>
      </c>
      <c r="K206" s="129" t="s">
        <v>19</v>
      </c>
      <c r="L206" s="32"/>
      <c r="M206" s="134" t="s">
        <v>19</v>
      </c>
      <c r="N206" s="135" t="s">
        <v>43</v>
      </c>
      <c r="P206" s="136">
        <f>O206*H206</f>
        <v>0</v>
      </c>
      <c r="Q206" s="136">
        <v>0</v>
      </c>
      <c r="R206" s="136">
        <f>Q206*H206</f>
        <v>0</v>
      </c>
      <c r="S206" s="136">
        <v>0</v>
      </c>
      <c r="T206" s="137">
        <f>S206*H206</f>
        <v>0</v>
      </c>
      <c r="AR206" s="138" t="s">
        <v>319</v>
      </c>
      <c r="AT206" s="138" t="s">
        <v>138</v>
      </c>
      <c r="AU206" s="138" t="s">
        <v>80</v>
      </c>
      <c r="AY206" s="17" t="s">
        <v>135</v>
      </c>
      <c r="BE206" s="139">
        <f>IF(N206="základní",J206,0)</f>
        <v>0</v>
      </c>
      <c r="BF206" s="139">
        <f>IF(N206="snížená",J206,0)</f>
        <v>0</v>
      </c>
      <c r="BG206" s="139">
        <f>IF(N206="zákl. přenesená",J206,0)</f>
        <v>0</v>
      </c>
      <c r="BH206" s="139">
        <f>IF(N206="sníž. přenesená",J206,0)</f>
        <v>0</v>
      </c>
      <c r="BI206" s="139">
        <f>IF(N206="nulová",J206,0)</f>
        <v>0</v>
      </c>
      <c r="BJ206" s="17" t="s">
        <v>80</v>
      </c>
      <c r="BK206" s="139">
        <f>ROUND(I206*H206,2)</f>
        <v>0</v>
      </c>
      <c r="BL206" s="17" t="s">
        <v>319</v>
      </c>
      <c r="BM206" s="138" t="s">
        <v>824</v>
      </c>
    </row>
    <row r="207" spans="2:65" s="1" customFormat="1" ht="18">
      <c r="B207" s="32"/>
      <c r="D207" s="145" t="s">
        <v>1386</v>
      </c>
      <c r="F207" s="184" t="s">
        <v>1470</v>
      </c>
      <c r="I207" s="142"/>
      <c r="L207" s="32"/>
      <c r="M207" s="143"/>
      <c r="T207" s="53"/>
      <c r="AT207" s="17" t="s">
        <v>1386</v>
      </c>
      <c r="AU207" s="17" t="s">
        <v>80</v>
      </c>
    </row>
    <row r="208" spans="2:65" s="1" customFormat="1" ht="16.5" customHeight="1">
      <c r="B208" s="32"/>
      <c r="C208" s="127" t="s">
        <v>319</v>
      </c>
      <c r="D208" s="127" t="s">
        <v>138</v>
      </c>
      <c r="E208" s="128" t="s">
        <v>1483</v>
      </c>
      <c r="F208" s="129" t="s">
        <v>1773</v>
      </c>
      <c r="G208" s="130" t="s">
        <v>222</v>
      </c>
      <c r="H208" s="131">
        <v>1</v>
      </c>
      <c r="I208" s="132"/>
      <c r="J208" s="133">
        <f>ROUND(I208*H208,2)</f>
        <v>0</v>
      </c>
      <c r="K208" s="129" t="s">
        <v>19</v>
      </c>
      <c r="L208" s="32"/>
      <c r="M208" s="134" t="s">
        <v>19</v>
      </c>
      <c r="N208" s="135" t="s">
        <v>43</v>
      </c>
      <c r="P208" s="136">
        <f>O208*H208</f>
        <v>0</v>
      </c>
      <c r="Q208" s="136">
        <v>0</v>
      </c>
      <c r="R208" s="136">
        <f>Q208*H208</f>
        <v>0</v>
      </c>
      <c r="S208" s="136">
        <v>0</v>
      </c>
      <c r="T208" s="137">
        <f>S208*H208</f>
        <v>0</v>
      </c>
      <c r="AR208" s="138" t="s">
        <v>319</v>
      </c>
      <c r="AT208" s="138" t="s">
        <v>138</v>
      </c>
      <c r="AU208" s="138" t="s">
        <v>80</v>
      </c>
      <c r="AY208" s="17" t="s">
        <v>135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7" t="s">
        <v>80</v>
      </c>
      <c r="BK208" s="139">
        <f>ROUND(I208*H208,2)</f>
        <v>0</v>
      </c>
      <c r="BL208" s="17" t="s">
        <v>319</v>
      </c>
      <c r="BM208" s="138" t="s">
        <v>829</v>
      </c>
    </row>
    <row r="209" spans="2:65" s="1" customFormat="1" ht="18">
      <c r="B209" s="32"/>
      <c r="D209" s="145" t="s">
        <v>1386</v>
      </c>
      <c r="F209" s="184" t="s">
        <v>1442</v>
      </c>
      <c r="I209" s="142"/>
      <c r="L209" s="32"/>
      <c r="M209" s="143"/>
      <c r="T209" s="53"/>
      <c r="AT209" s="17" t="s">
        <v>1386</v>
      </c>
      <c r="AU209" s="17" t="s">
        <v>80</v>
      </c>
    </row>
    <row r="210" spans="2:65" s="1" customFormat="1" ht="16.5" customHeight="1">
      <c r="B210" s="32"/>
      <c r="C210" s="127" t="s">
        <v>784</v>
      </c>
      <c r="D210" s="127" t="s">
        <v>138</v>
      </c>
      <c r="E210" s="128" t="s">
        <v>1484</v>
      </c>
      <c r="F210" s="129" t="s">
        <v>1773</v>
      </c>
      <c r="G210" s="130" t="s">
        <v>222</v>
      </c>
      <c r="H210" s="131">
        <v>1</v>
      </c>
      <c r="I210" s="132"/>
      <c r="J210" s="133">
        <f>ROUND(I210*H210,2)</f>
        <v>0</v>
      </c>
      <c r="K210" s="129" t="s">
        <v>19</v>
      </c>
      <c r="L210" s="32"/>
      <c r="M210" s="134" t="s">
        <v>19</v>
      </c>
      <c r="N210" s="135" t="s">
        <v>43</v>
      </c>
      <c r="P210" s="136">
        <f>O210*H210</f>
        <v>0</v>
      </c>
      <c r="Q210" s="136">
        <v>0</v>
      </c>
      <c r="R210" s="136">
        <f>Q210*H210</f>
        <v>0</v>
      </c>
      <c r="S210" s="136">
        <v>0</v>
      </c>
      <c r="T210" s="137">
        <f>S210*H210</f>
        <v>0</v>
      </c>
      <c r="AR210" s="138" t="s">
        <v>319</v>
      </c>
      <c r="AT210" s="138" t="s">
        <v>138</v>
      </c>
      <c r="AU210" s="138" t="s">
        <v>80</v>
      </c>
      <c r="AY210" s="17" t="s">
        <v>135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7" t="s">
        <v>80</v>
      </c>
      <c r="BK210" s="139">
        <f>ROUND(I210*H210,2)</f>
        <v>0</v>
      </c>
      <c r="BL210" s="17" t="s">
        <v>319</v>
      </c>
      <c r="BM210" s="138" t="s">
        <v>833</v>
      </c>
    </row>
    <row r="211" spans="2:65" s="1" customFormat="1" ht="18">
      <c r="B211" s="32"/>
      <c r="D211" s="145" t="s">
        <v>1386</v>
      </c>
      <c r="F211" s="184" t="s">
        <v>1442</v>
      </c>
      <c r="I211" s="142"/>
      <c r="L211" s="32"/>
      <c r="M211" s="143"/>
      <c r="T211" s="53"/>
      <c r="AT211" s="17" t="s">
        <v>1386</v>
      </c>
      <c r="AU211" s="17" t="s">
        <v>80</v>
      </c>
    </row>
    <row r="212" spans="2:65" s="1" customFormat="1" ht="24.15" customHeight="1">
      <c r="B212" s="32"/>
      <c r="C212" s="127" t="s">
        <v>324</v>
      </c>
      <c r="D212" s="127" t="s">
        <v>138</v>
      </c>
      <c r="E212" s="128" t="s">
        <v>1485</v>
      </c>
      <c r="F212" s="129" t="s">
        <v>1469</v>
      </c>
      <c r="G212" s="130" t="s">
        <v>222</v>
      </c>
      <c r="H212" s="131">
        <v>1</v>
      </c>
      <c r="I212" s="132"/>
      <c r="J212" s="133">
        <f>ROUND(I212*H212,2)</f>
        <v>0</v>
      </c>
      <c r="K212" s="129" t="s">
        <v>19</v>
      </c>
      <c r="L212" s="32"/>
      <c r="M212" s="134" t="s">
        <v>19</v>
      </c>
      <c r="N212" s="135" t="s">
        <v>43</v>
      </c>
      <c r="P212" s="136">
        <f>O212*H212</f>
        <v>0</v>
      </c>
      <c r="Q212" s="136">
        <v>0</v>
      </c>
      <c r="R212" s="136">
        <f>Q212*H212</f>
        <v>0</v>
      </c>
      <c r="S212" s="136">
        <v>0</v>
      </c>
      <c r="T212" s="137">
        <f>S212*H212</f>
        <v>0</v>
      </c>
      <c r="AR212" s="138" t="s">
        <v>319</v>
      </c>
      <c r="AT212" s="138" t="s">
        <v>138</v>
      </c>
      <c r="AU212" s="138" t="s">
        <v>80</v>
      </c>
      <c r="AY212" s="17" t="s">
        <v>135</v>
      </c>
      <c r="BE212" s="139">
        <f>IF(N212="základní",J212,0)</f>
        <v>0</v>
      </c>
      <c r="BF212" s="139">
        <f>IF(N212="snížená",J212,0)</f>
        <v>0</v>
      </c>
      <c r="BG212" s="139">
        <f>IF(N212="zákl. přenesená",J212,0)</f>
        <v>0</v>
      </c>
      <c r="BH212" s="139">
        <f>IF(N212="sníž. přenesená",J212,0)</f>
        <v>0</v>
      </c>
      <c r="BI212" s="139">
        <f>IF(N212="nulová",J212,0)</f>
        <v>0</v>
      </c>
      <c r="BJ212" s="17" t="s">
        <v>80</v>
      </c>
      <c r="BK212" s="139">
        <f>ROUND(I212*H212,2)</f>
        <v>0</v>
      </c>
      <c r="BL212" s="17" t="s">
        <v>319</v>
      </c>
      <c r="BM212" s="138" t="s">
        <v>838</v>
      </c>
    </row>
    <row r="213" spans="2:65" s="1" customFormat="1" ht="18">
      <c r="B213" s="32"/>
      <c r="D213" s="145" t="s">
        <v>1386</v>
      </c>
      <c r="F213" s="184" t="s">
        <v>1470</v>
      </c>
      <c r="I213" s="142"/>
      <c r="L213" s="32"/>
      <c r="M213" s="143"/>
      <c r="T213" s="53"/>
      <c r="AT213" s="17" t="s">
        <v>1386</v>
      </c>
      <c r="AU213" s="17" t="s">
        <v>80</v>
      </c>
    </row>
    <row r="214" spans="2:65" s="1" customFormat="1" ht="62.75" customHeight="1">
      <c r="B214" s="32"/>
      <c r="C214" s="127" t="s">
        <v>792</v>
      </c>
      <c r="D214" s="127" t="s">
        <v>138</v>
      </c>
      <c r="E214" s="128" t="s">
        <v>1486</v>
      </c>
      <c r="F214" s="129" t="s">
        <v>1774</v>
      </c>
      <c r="G214" s="130" t="s">
        <v>222</v>
      </c>
      <c r="H214" s="131">
        <v>1</v>
      </c>
      <c r="I214" s="132"/>
      <c r="J214" s="133">
        <f>ROUND(I214*H214,2)</f>
        <v>0</v>
      </c>
      <c r="K214" s="129" t="s">
        <v>19</v>
      </c>
      <c r="L214" s="32"/>
      <c r="M214" s="134" t="s">
        <v>19</v>
      </c>
      <c r="N214" s="135" t="s">
        <v>43</v>
      </c>
      <c r="P214" s="136">
        <f>O214*H214</f>
        <v>0</v>
      </c>
      <c r="Q214" s="136">
        <v>0</v>
      </c>
      <c r="R214" s="136">
        <f>Q214*H214</f>
        <v>0</v>
      </c>
      <c r="S214" s="136">
        <v>0</v>
      </c>
      <c r="T214" s="137">
        <f>S214*H214</f>
        <v>0</v>
      </c>
      <c r="AR214" s="138" t="s">
        <v>319</v>
      </c>
      <c r="AT214" s="138" t="s">
        <v>138</v>
      </c>
      <c r="AU214" s="138" t="s">
        <v>80</v>
      </c>
      <c r="AY214" s="17" t="s">
        <v>135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7" t="s">
        <v>80</v>
      </c>
      <c r="BK214" s="139">
        <f>ROUND(I214*H214,2)</f>
        <v>0</v>
      </c>
      <c r="BL214" s="17" t="s">
        <v>319</v>
      </c>
      <c r="BM214" s="138" t="s">
        <v>842</v>
      </c>
    </row>
    <row r="215" spans="2:65" s="1" customFormat="1" ht="18">
      <c r="B215" s="32"/>
      <c r="D215" s="145" t="s">
        <v>1386</v>
      </c>
      <c r="F215" s="184" t="s">
        <v>1405</v>
      </c>
      <c r="I215" s="142"/>
      <c r="L215" s="32"/>
      <c r="M215" s="143"/>
      <c r="T215" s="53"/>
      <c r="AT215" s="17" t="s">
        <v>1386</v>
      </c>
      <c r="AU215" s="17" t="s">
        <v>80</v>
      </c>
    </row>
    <row r="216" spans="2:65" s="1" customFormat="1" ht="21.75" customHeight="1">
      <c r="B216" s="32"/>
      <c r="C216" s="127" t="s">
        <v>328</v>
      </c>
      <c r="D216" s="127" t="s">
        <v>138</v>
      </c>
      <c r="E216" s="128" t="s">
        <v>1487</v>
      </c>
      <c r="F216" s="129" t="s">
        <v>1394</v>
      </c>
      <c r="G216" s="130" t="s">
        <v>222</v>
      </c>
      <c r="H216" s="131">
        <v>1</v>
      </c>
      <c r="I216" s="132"/>
      <c r="J216" s="133">
        <f>ROUND(I216*H216,2)</f>
        <v>0</v>
      </c>
      <c r="K216" s="129" t="s">
        <v>19</v>
      </c>
      <c r="L216" s="32"/>
      <c r="M216" s="134" t="s">
        <v>19</v>
      </c>
      <c r="N216" s="135" t="s">
        <v>43</v>
      </c>
      <c r="P216" s="136">
        <f>O216*H216</f>
        <v>0</v>
      </c>
      <c r="Q216" s="136">
        <v>0</v>
      </c>
      <c r="R216" s="136">
        <f>Q216*H216</f>
        <v>0</v>
      </c>
      <c r="S216" s="136">
        <v>0</v>
      </c>
      <c r="T216" s="137">
        <f>S216*H216</f>
        <v>0</v>
      </c>
      <c r="AR216" s="138" t="s">
        <v>319</v>
      </c>
      <c r="AT216" s="138" t="s">
        <v>138</v>
      </c>
      <c r="AU216" s="138" t="s">
        <v>80</v>
      </c>
      <c r="AY216" s="17" t="s">
        <v>135</v>
      </c>
      <c r="BE216" s="139">
        <f>IF(N216="základní",J216,0)</f>
        <v>0</v>
      </c>
      <c r="BF216" s="139">
        <f>IF(N216="snížená",J216,0)</f>
        <v>0</v>
      </c>
      <c r="BG216" s="139">
        <f>IF(N216="zákl. přenesená",J216,0)</f>
        <v>0</v>
      </c>
      <c r="BH216" s="139">
        <f>IF(N216="sníž. přenesená",J216,0)</f>
        <v>0</v>
      </c>
      <c r="BI216" s="139">
        <f>IF(N216="nulová",J216,0)</f>
        <v>0</v>
      </c>
      <c r="BJ216" s="17" t="s">
        <v>80</v>
      </c>
      <c r="BK216" s="139">
        <f>ROUND(I216*H216,2)</f>
        <v>0</v>
      </c>
      <c r="BL216" s="17" t="s">
        <v>319</v>
      </c>
      <c r="BM216" s="138" t="s">
        <v>847</v>
      </c>
    </row>
    <row r="217" spans="2:65" s="1" customFormat="1" ht="18">
      <c r="B217" s="32"/>
      <c r="D217" s="145" t="s">
        <v>1386</v>
      </c>
      <c r="F217" s="184" t="s">
        <v>1390</v>
      </c>
      <c r="I217" s="142"/>
      <c r="L217" s="32"/>
      <c r="M217" s="143"/>
      <c r="T217" s="53"/>
      <c r="AT217" s="17" t="s">
        <v>1386</v>
      </c>
      <c r="AU217" s="17" t="s">
        <v>80</v>
      </c>
    </row>
    <row r="218" spans="2:65" s="1" customFormat="1" ht="21.75" customHeight="1">
      <c r="B218" s="32"/>
      <c r="C218" s="127" t="s">
        <v>799</v>
      </c>
      <c r="D218" s="127" t="s">
        <v>138</v>
      </c>
      <c r="E218" s="128" t="s">
        <v>1488</v>
      </c>
      <c r="F218" s="129" t="s">
        <v>1394</v>
      </c>
      <c r="G218" s="130" t="s">
        <v>222</v>
      </c>
      <c r="H218" s="131">
        <v>1</v>
      </c>
      <c r="I218" s="132"/>
      <c r="J218" s="133">
        <f>ROUND(I218*H218,2)</f>
        <v>0</v>
      </c>
      <c r="K218" s="129" t="s">
        <v>19</v>
      </c>
      <c r="L218" s="32"/>
      <c r="M218" s="134" t="s">
        <v>19</v>
      </c>
      <c r="N218" s="135" t="s">
        <v>43</v>
      </c>
      <c r="P218" s="136">
        <f>O218*H218</f>
        <v>0</v>
      </c>
      <c r="Q218" s="136">
        <v>0</v>
      </c>
      <c r="R218" s="136">
        <f>Q218*H218</f>
        <v>0</v>
      </c>
      <c r="S218" s="136">
        <v>0</v>
      </c>
      <c r="T218" s="137">
        <f>S218*H218</f>
        <v>0</v>
      </c>
      <c r="AR218" s="138" t="s">
        <v>319</v>
      </c>
      <c r="AT218" s="138" t="s">
        <v>138</v>
      </c>
      <c r="AU218" s="138" t="s">
        <v>80</v>
      </c>
      <c r="AY218" s="17" t="s">
        <v>135</v>
      </c>
      <c r="BE218" s="139">
        <f>IF(N218="základní",J218,0)</f>
        <v>0</v>
      </c>
      <c r="BF218" s="139">
        <f>IF(N218="snížená",J218,0)</f>
        <v>0</v>
      </c>
      <c r="BG218" s="139">
        <f>IF(N218="zákl. přenesená",J218,0)</f>
        <v>0</v>
      </c>
      <c r="BH218" s="139">
        <f>IF(N218="sníž. přenesená",J218,0)</f>
        <v>0</v>
      </c>
      <c r="BI218" s="139">
        <f>IF(N218="nulová",J218,0)</f>
        <v>0</v>
      </c>
      <c r="BJ218" s="17" t="s">
        <v>80</v>
      </c>
      <c r="BK218" s="139">
        <f>ROUND(I218*H218,2)</f>
        <v>0</v>
      </c>
      <c r="BL218" s="17" t="s">
        <v>319</v>
      </c>
      <c r="BM218" s="138" t="s">
        <v>851</v>
      </c>
    </row>
    <row r="219" spans="2:65" s="1" customFormat="1" ht="18">
      <c r="B219" s="32"/>
      <c r="D219" s="145" t="s">
        <v>1386</v>
      </c>
      <c r="F219" s="184" t="s">
        <v>1390</v>
      </c>
      <c r="I219" s="142"/>
      <c r="L219" s="32"/>
      <c r="M219" s="143"/>
      <c r="T219" s="53"/>
      <c r="AT219" s="17" t="s">
        <v>1386</v>
      </c>
      <c r="AU219" s="17" t="s">
        <v>80</v>
      </c>
    </row>
    <row r="220" spans="2:65" s="1" customFormat="1" ht="16.5" customHeight="1">
      <c r="B220" s="32"/>
      <c r="C220" s="127" t="s">
        <v>333</v>
      </c>
      <c r="D220" s="127" t="s">
        <v>138</v>
      </c>
      <c r="E220" s="128" t="s">
        <v>1489</v>
      </c>
      <c r="F220" s="129" t="s">
        <v>1392</v>
      </c>
      <c r="G220" s="130" t="s">
        <v>222</v>
      </c>
      <c r="H220" s="131">
        <v>1</v>
      </c>
      <c r="I220" s="132"/>
      <c r="J220" s="133">
        <f>ROUND(I220*H220,2)</f>
        <v>0</v>
      </c>
      <c r="K220" s="129" t="s">
        <v>19</v>
      </c>
      <c r="L220" s="32"/>
      <c r="M220" s="134" t="s">
        <v>19</v>
      </c>
      <c r="N220" s="135" t="s">
        <v>43</v>
      </c>
      <c r="P220" s="136">
        <f>O220*H220</f>
        <v>0</v>
      </c>
      <c r="Q220" s="136">
        <v>0</v>
      </c>
      <c r="R220" s="136">
        <f>Q220*H220</f>
        <v>0</v>
      </c>
      <c r="S220" s="136">
        <v>0</v>
      </c>
      <c r="T220" s="137">
        <f>S220*H220</f>
        <v>0</v>
      </c>
      <c r="AR220" s="138" t="s">
        <v>319</v>
      </c>
      <c r="AT220" s="138" t="s">
        <v>138</v>
      </c>
      <c r="AU220" s="138" t="s">
        <v>80</v>
      </c>
      <c r="AY220" s="17" t="s">
        <v>135</v>
      </c>
      <c r="BE220" s="139">
        <f>IF(N220="základní",J220,0)</f>
        <v>0</v>
      </c>
      <c r="BF220" s="139">
        <f>IF(N220="snížená",J220,0)</f>
        <v>0</v>
      </c>
      <c r="BG220" s="139">
        <f>IF(N220="zákl. přenesená",J220,0)</f>
        <v>0</v>
      </c>
      <c r="BH220" s="139">
        <f>IF(N220="sníž. přenesená",J220,0)</f>
        <v>0</v>
      </c>
      <c r="BI220" s="139">
        <f>IF(N220="nulová",J220,0)</f>
        <v>0</v>
      </c>
      <c r="BJ220" s="17" t="s">
        <v>80</v>
      </c>
      <c r="BK220" s="139">
        <f>ROUND(I220*H220,2)</f>
        <v>0</v>
      </c>
      <c r="BL220" s="17" t="s">
        <v>319</v>
      </c>
      <c r="BM220" s="138" t="s">
        <v>855</v>
      </c>
    </row>
    <row r="221" spans="2:65" s="1" customFormat="1" ht="18">
      <c r="B221" s="32"/>
      <c r="D221" s="145" t="s">
        <v>1386</v>
      </c>
      <c r="F221" s="184" t="s">
        <v>1390</v>
      </c>
      <c r="I221" s="142"/>
      <c r="L221" s="32"/>
      <c r="M221" s="143"/>
      <c r="T221" s="53"/>
      <c r="AT221" s="17" t="s">
        <v>1386</v>
      </c>
      <c r="AU221" s="17" t="s">
        <v>80</v>
      </c>
    </row>
    <row r="222" spans="2:65" s="1" customFormat="1" ht="16.5" customHeight="1">
      <c r="B222" s="32"/>
      <c r="C222" s="127" t="s">
        <v>809</v>
      </c>
      <c r="D222" s="127" t="s">
        <v>138</v>
      </c>
      <c r="E222" s="128" t="s">
        <v>1490</v>
      </c>
      <c r="F222" s="129" t="s">
        <v>1491</v>
      </c>
      <c r="G222" s="130" t="s">
        <v>222</v>
      </c>
      <c r="H222" s="131">
        <v>1</v>
      </c>
      <c r="I222" s="132"/>
      <c r="J222" s="133">
        <f>ROUND(I222*H222,2)</f>
        <v>0</v>
      </c>
      <c r="K222" s="129" t="s">
        <v>19</v>
      </c>
      <c r="L222" s="32"/>
      <c r="M222" s="134" t="s">
        <v>19</v>
      </c>
      <c r="N222" s="135" t="s">
        <v>43</v>
      </c>
      <c r="P222" s="136">
        <f>O222*H222</f>
        <v>0</v>
      </c>
      <c r="Q222" s="136">
        <v>0</v>
      </c>
      <c r="R222" s="136">
        <f>Q222*H222</f>
        <v>0</v>
      </c>
      <c r="S222" s="136">
        <v>0</v>
      </c>
      <c r="T222" s="137">
        <f>S222*H222</f>
        <v>0</v>
      </c>
      <c r="AR222" s="138" t="s">
        <v>319</v>
      </c>
      <c r="AT222" s="138" t="s">
        <v>138</v>
      </c>
      <c r="AU222" s="138" t="s">
        <v>80</v>
      </c>
      <c r="AY222" s="17" t="s">
        <v>135</v>
      </c>
      <c r="BE222" s="139">
        <f>IF(N222="základní",J222,0)</f>
        <v>0</v>
      </c>
      <c r="BF222" s="139">
        <f>IF(N222="snížená",J222,0)</f>
        <v>0</v>
      </c>
      <c r="BG222" s="139">
        <f>IF(N222="zákl. přenesená",J222,0)</f>
        <v>0</v>
      </c>
      <c r="BH222" s="139">
        <f>IF(N222="sníž. přenesená",J222,0)</f>
        <v>0</v>
      </c>
      <c r="BI222" s="139">
        <f>IF(N222="nulová",J222,0)</f>
        <v>0</v>
      </c>
      <c r="BJ222" s="17" t="s">
        <v>80</v>
      </c>
      <c r="BK222" s="139">
        <f>ROUND(I222*H222,2)</f>
        <v>0</v>
      </c>
      <c r="BL222" s="17" t="s">
        <v>319</v>
      </c>
      <c r="BM222" s="138" t="s">
        <v>858</v>
      </c>
    </row>
    <row r="223" spans="2:65" s="1" customFormat="1" ht="18">
      <c r="B223" s="32"/>
      <c r="D223" s="145" t="s">
        <v>1386</v>
      </c>
      <c r="F223" s="184" t="s">
        <v>1492</v>
      </c>
      <c r="I223" s="142"/>
      <c r="L223" s="32"/>
      <c r="M223" s="143"/>
      <c r="T223" s="53"/>
      <c r="AT223" s="17" t="s">
        <v>1386</v>
      </c>
      <c r="AU223" s="17" t="s">
        <v>80</v>
      </c>
    </row>
    <row r="224" spans="2:65" s="1" customFormat="1" ht="21.75" customHeight="1">
      <c r="B224" s="32"/>
      <c r="C224" s="127" t="s">
        <v>338</v>
      </c>
      <c r="D224" s="127" t="s">
        <v>138</v>
      </c>
      <c r="E224" s="128" t="s">
        <v>1493</v>
      </c>
      <c r="F224" s="129" t="s">
        <v>1494</v>
      </c>
      <c r="G224" s="130" t="s">
        <v>222</v>
      </c>
      <c r="H224" s="131">
        <v>1</v>
      </c>
      <c r="I224" s="132"/>
      <c r="J224" s="133">
        <f>ROUND(I224*H224,2)</f>
        <v>0</v>
      </c>
      <c r="K224" s="129" t="s">
        <v>19</v>
      </c>
      <c r="L224" s="32"/>
      <c r="M224" s="134" t="s">
        <v>19</v>
      </c>
      <c r="N224" s="135" t="s">
        <v>43</v>
      </c>
      <c r="P224" s="136">
        <f>O224*H224</f>
        <v>0</v>
      </c>
      <c r="Q224" s="136">
        <v>0</v>
      </c>
      <c r="R224" s="136">
        <f>Q224*H224</f>
        <v>0</v>
      </c>
      <c r="S224" s="136">
        <v>0</v>
      </c>
      <c r="T224" s="137">
        <f>S224*H224</f>
        <v>0</v>
      </c>
      <c r="AR224" s="138" t="s">
        <v>319</v>
      </c>
      <c r="AT224" s="138" t="s">
        <v>138</v>
      </c>
      <c r="AU224" s="138" t="s">
        <v>80</v>
      </c>
      <c r="AY224" s="17" t="s">
        <v>135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7" t="s">
        <v>80</v>
      </c>
      <c r="BK224" s="139">
        <f>ROUND(I224*H224,2)</f>
        <v>0</v>
      </c>
      <c r="BL224" s="17" t="s">
        <v>319</v>
      </c>
      <c r="BM224" s="138" t="s">
        <v>863</v>
      </c>
    </row>
    <row r="225" spans="2:65" s="1" customFormat="1" ht="18">
      <c r="B225" s="32"/>
      <c r="D225" s="145" t="s">
        <v>1386</v>
      </c>
      <c r="F225" s="184" t="s">
        <v>1390</v>
      </c>
      <c r="I225" s="142"/>
      <c r="L225" s="32"/>
      <c r="M225" s="143"/>
      <c r="T225" s="53"/>
      <c r="AT225" s="17" t="s">
        <v>1386</v>
      </c>
      <c r="AU225" s="17" t="s">
        <v>80</v>
      </c>
    </row>
    <row r="226" spans="2:65" s="1" customFormat="1" ht="75" customHeight="1">
      <c r="B226" s="32"/>
      <c r="C226" s="127" t="s">
        <v>817</v>
      </c>
      <c r="D226" s="127" t="s">
        <v>138</v>
      </c>
      <c r="E226" s="128" t="s">
        <v>1495</v>
      </c>
      <c r="F226" s="129" t="s">
        <v>1775</v>
      </c>
      <c r="G226" s="130" t="s">
        <v>222</v>
      </c>
      <c r="H226" s="131">
        <v>1</v>
      </c>
      <c r="I226" s="132"/>
      <c r="J226" s="133">
        <f>ROUND(I226*H226,2)</f>
        <v>0</v>
      </c>
      <c r="K226" s="129" t="s">
        <v>19</v>
      </c>
      <c r="L226" s="32"/>
      <c r="M226" s="134" t="s">
        <v>19</v>
      </c>
      <c r="N226" s="135" t="s">
        <v>43</v>
      </c>
      <c r="P226" s="136">
        <f>O226*H226</f>
        <v>0</v>
      </c>
      <c r="Q226" s="136">
        <v>0</v>
      </c>
      <c r="R226" s="136">
        <f>Q226*H226</f>
        <v>0</v>
      </c>
      <c r="S226" s="136">
        <v>0</v>
      </c>
      <c r="T226" s="137">
        <f>S226*H226</f>
        <v>0</v>
      </c>
      <c r="AR226" s="138" t="s">
        <v>319</v>
      </c>
      <c r="AT226" s="138" t="s">
        <v>138</v>
      </c>
      <c r="AU226" s="138" t="s">
        <v>80</v>
      </c>
      <c r="AY226" s="17" t="s">
        <v>135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7" t="s">
        <v>80</v>
      </c>
      <c r="BK226" s="139">
        <f>ROUND(I226*H226,2)</f>
        <v>0</v>
      </c>
      <c r="BL226" s="17" t="s">
        <v>319</v>
      </c>
      <c r="BM226" s="138" t="s">
        <v>868</v>
      </c>
    </row>
    <row r="227" spans="2:65" s="1" customFormat="1" ht="18">
      <c r="B227" s="32"/>
      <c r="D227" s="145" t="s">
        <v>1386</v>
      </c>
      <c r="F227" s="184" t="s">
        <v>1387</v>
      </c>
      <c r="I227" s="142"/>
      <c r="L227" s="32"/>
      <c r="M227" s="143"/>
      <c r="T227" s="53"/>
      <c r="AT227" s="17" t="s">
        <v>1386</v>
      </c>
      <c r="AU227" s="17" t="s">
        <v>80</v>
      </c>
    </row>
    <row r="228" spans="2:65" s="1" customFormat="1" ht="16.5" customHeight="1">
      <c r="B228" s="32"/>
      <c r="C228" s="127" t="s">
        <v>343</v>
      </c>
      <c r="D228" s="127" t="s">
        <v>138</v>
      </c>
      <c r="E228" s="128" t="s">
        <v>1496</v>
      </c>
      <c r="F228" s="129" t="s">
        <v>1423</v>
      </c>
      <c r="G228" s="130" t="s">
        <v>222</v>
      </c>
      <c r="H228" s="131">
        <v>1</v>
      </c>
      <c r="I228" s="132"/>
      <c r="J228" s="133">
        <f>ROUND(I228*H228,2)</f>
        <v>0</v>
      </c>
      <c r="K228" s="129" t="s">
        <v>19</v>
      </c>
      <c r="L228" s="32"/>
      <c r="M228" s="134" t="s">
        <v>19</v>
      </c>
      <c r="N228" s="135" t="s">
        <v>43</v>
      </c>
      <c r="P228" s="136">
        <f>O228*H228</f>
        <v>0</v>
      </c>
      <c r="Q228" s="136">
        <v>0</v>
      </c>
      <c r="R228" s="136">
        <f>Q228*H228</f>
        <v>0</v>
      </c>
      <c r="S228" s="136">
        <v>0</v>
      </c>
      <c r="T228" s="137">
        <f>S228*H228</f>
        <v>0</v>
      </c>
      <c r="AR228" s="138" t="s">
        <v>319</v>
      </c>
      <c r="AT228" s="138" t="s">
        <v>138</v>
      </c>
      <c r="AU228" s="138" t="s">
        <v>80</v>
      </c>
      <c r="AY228" s="17" t="s">
        <v>135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7" t="s">
        <v>80</v>
      </c>
      <c r="BK228" s="139">
        <f>ROUND(I228*H228,2)</f>
        <v>0</v>
      </c>
      <c r="BL228" s="17" t="s">
        <v>319</v>
      </c>
      <c r="BM228" s="138" t="s">
        <v>872</v>
      </c>
    </row>
    <row r="229" spans="2:65" s="1" customFormat="1" ht="18">
      <c r="B229" s="32"/>
      <c r="D229" s="145" t="s">
        <v>1386</v>
      </c>
      <c r="F229" s="184" t="s">
        <v>1497</v>
      </c>
      <c r="I229" s="142"/>
      <c r="L229" s="32"/>
      <c r="M229" s="143"/>
      <c r="T229" s="53"/>
      <c r="AT229" s="17" t="s">
        <v>1386</v>
      </c>
      <c r="AU229" s="17" t="s">
        <v>80</v>
      </c>
    </row>
    <row r="230" spans="2:65" s="1" customFormat="1" ht="16.5" customHeight="1">
      <c r="B230" s="32"/>
      <c r="C230" s="127" t="s">
        <v>826</v>
      </c>
      <c r="D230" s="127" t="s">
        <v>138</v>
      </c>
      <c r="E230" s="128" t="s">
        <v>1498</v>
      </c>
      <c r="F230" s="129" t="s">
        <v>1776</v>
      </c>
      <c r="G230" s="130" t="s">
        <v>222</v>
      </c>
      <c r="H230" s="131">
        <v>1</v>
      </c>
      <c r="I230" s="132"/>
      <c r="J230" s="133">
        <f>ROUND(I230*H230,2)</f>
        <v>0</v>
      </c>
      <c r="K230" s="129" t="s">
        <v>19</v>
      </c>
      <c r="L230" s="32"/>
      <c r="M230" s="134" t="s">
        <v>19</v>
      </c>
      <c r="N230" s="135" t="s">
        <v>43</v>
      </c>
      <c r="P230" s="136">
        <f>O230*H230</f>
        <v>0</v>
      </c>
      <c r="Q230" s="136">
        <v>0</v>
      </c>
      <c r="R230" s="136">
        <f>Q230*H230</f>
        <v>0</v>
      </c>
      <c r="S230" s="136">
        <v>0</v>
      </c>
      <c r="T230" s="137">
        <f>S230*H230</f>
        <v>0</v>
      </c>
      <c r="AR230" s="138" t="s">
        <v>319</v>
      </c>
      <c r="AT230" s="138" t="s">
        <v>138</v>
      </c>
      <c r="AU230" s="138" t="s">
        <v>80</v>
      </c>
      <c r="AY230" s="17" t="s">
        <v>135</v>
      </c>
      <c r="BE230" s="139">
        <f>IF(N230="základní",J230,0)</f>
        <v>0</v>
      </c>
      <c r="BF230" s="139">
        <f>IF(N230="snížená",J230,0)</f>
        <v>0</v>
      </c>
      <c r="BG230" s="139">
        <f>IF(N230="zákl. přenesená",J230,0)</f>
        <v>0</v>
      </c>
      <c r="BH230" s="139">
        <f>IF(N230="sníž. přenesená",J230,0)</f>
        <v>0</v>
      </c>
      <c r="BI230" s="139">
        <f>IF(N230="nulová",J230,0)</f>
        <v>0</v>
      </c>
      <c r="BJ230" s="17" t="s">
        <v>80</v>
      </c>
      <c r="BK230" s="139">
        <f>ROUND(I230*H230,2)</f>
        <v>0</v>
      </c>
      <c r="BL230" s="17" t="s">
        <v>319</v>
      </c>
      <c r="BM230" s="138" t="s">
        <v>875</v>
      </c>
    </row>
    <row r="231" spans="2:65" s="1" customFormat="1" ht="18">
      <c r="B231" s="32"/>
      <c r="D231" s="145" t="s">
        <v>1386</v>
      </c>
      <c r="F231" s="184" t="s">
        <v>1442</v>
      </c>
      <c r="I231" s="142"/>
      <c r="L231" s="32"/>
      <c r="M231" s="143"/>
      <c r="T231" s="53"/>
      <c r="AT231" s="17" t="s">
        <v>1386</v>
      </c>
      <c r="AU231" s="17" t="s">
        <v>80</v>
      </c>
    </row>
    <row r="232" spans="2:65" s="1" customFormat="1" ht="16.5" customHeight="1">
      <c r="B232" s="32"/>
      <c r="C232" s="127" t="s">
        <v>347</v>
      </c>
      <c r="D232" s="127" t="s">
        <v>138</v>
      </c>
      <c r="E232" s="128" t="s">
        <v>1499</v>
      </c>
      <c r="F232" s="129" t="s">
        <v>1420</v>
      </c>
      <c r="G232" s="130" t="s">
        <v>222</v>
      </c>
      <c r="H232" s="131">
        <v>1</v>
      </c>
      <c r="I232" s="132"/>
      <c r="J232" s="133">
        <f>ROUND(I232*H232,2)</f>
        <v>0</v>
      </c>
      <c r="K232" s="129" t="s">
        <v>19</v>
      </c>
      <c r="L232" s="32"/>
      <c r="M232" s="134" t="s">
        <v>19</v>
      </c>
      <c r="N232" s="135" t="s">
        <v>43</v>
      </c>
      <c r="P232" s="136">
        <f>O232*H232</f>
        <v>0</v>
      </c>
      <c r="Q232" s="136">
        <v>0</v>
      </c>
      <c r="R232" s="136">
        <f>Q232*H232</f>
        <v>0</v>
      </c>
      <c r="S232" s="136">
        <v>0</v>
      </c>
      <c r="T232" s="137">
        <f>S232*H232</f>
        <v>0</v>
      </c>
      <c r="AR232" s="138" t="s">
        <v>319</v>
      </c>
      <c r="AT232" s="138" t="s">
        <v>138</v>
      </c>
      <c r="AU232" s="138" t="s">
        <v>80</v>
      </c>
      <c r="AY232" s="17" t="s">
        <v>135</v>
      </c>
      <c r="BE232" s="139">
        <f>IF(N232="základní",J232,0)</f>
        <v>0</v>
      </c>
      <c r="BF232" s="139">
        <f>IF(N232="snížená",J232,0)</f>
        <v>0</v>
      </c>
      <c r="BG232" s="139">
        <f>IF(N232="zákl. přenesená",J232,0)</f>
        <v>0</v>
      </c>
      <c r="BH232" s="139">
        <f>IF(N232="sníž. přenesená",J232,0)</f>
        <v>0</v>
      </c>
      <c r="BI232" s="139">
        <f>IF(N232="nulová",J232,0)</f>
        <v>0</v>
      </c>
      <c r="BJ232" s="17" t="s">
        <v>80</v>
      </c>
      <c r="BK232" s="139">
        <f>ROUND(I232*H232,2)</f>
        <v>0</v>
      </c>
      <c r="BL232" s="17" t="s">
        <v>319</v>
      </c>
      <c r="BM232" s="138" t="s">
        <v>879</v>
      </c>
    </row>
    <row r="233" spans="2:65" s="1" customFormat="1" ht="18">
      <c r="B233" s="32"/>
      <c r="D233" s="145" t="s">
        <v>1386</v>
      </c>
      <c r="F233" s="184" t="s">
        <v>1444</v>
      </c>
      <c r="I233" s="142"/>
      <c r="L233" s="32"/>
      <c r="M233" s="143"/>
      <c r="T233" s="53"/>
      <c r="AT233" s="17" t="s">
        <v>1386</v>
      </c>
      <c r="AU233" s="17" t="s">
        <v>80</v>
      </c>
    </row>
    <row r="234" spans="2:65" s="1" customFormat="1" ht="16.5" customHeight="1">
      <c r="B234" s="32"/>
      <c r="C234" s="127" t="s">
        <v>835</v>
      </c>
      <c r="D234" s="127" t="s">
        <v>138</v>
      </c>
      <c r="E234" s="128" t="s">
        <v>1500</v>
      </c>
      <c r="F234" s="129" t="s">
        <v>1501</v>
      </c>
      <c r="G234" s="130" t="s">
        <v>222</v>
      </c>
      <c r="H234" s="131">
        <v>1</v>
      </c>
      <c r="I234" s="132"/>
      <c r="J234" s="133">
        <f>ROUND(I234*H234,2)</f>
        <v>0</v>
      </c>
      <c r="K234" s="129" t="s">
        <v>19</v>
      </c>
      <c r="L234" s="32"/>
      <c r="M234" s="134" t="s">
        <v>19</v>
      </c>
      <c r="N234" s="135" t="s">
        <v>43</v>
      </c>
      <c r="P234" s="136">
        <f>O234*H234</f>
        <v>0</v>
      </c>
      <c r="Q234" s="136">
        <v>0</v>
      </c>
      <c r="R234" s="136">
        <f>Q234*H234</f>
        <v>0</v>
      </c>
      <c r="S234" s="136">
        <v>0</v>
      </c>
      <c r="T234" s="137">
        <f>S234*H234</f>
        <v>0</v>
      </c>
      <c r="AR234" s="138" t="s">
        <v>319</v>
      </c>
      <c r="AT234" s="138" t="s">
        <v>138</v>
      </c>
      <c r="AU234" s="138" t="s">
        <v>80</v>
      </c>
      <c r="AY234" s="17" t="s">
        <v>135</v>
      </c>
      <c r="BE234" s="139">
        <f>IF(N234="základní",J234,0)</f>
        <v>0</v>
      </c>
      <c r="BF234" s="139">
        <f>IF(N234="snížená",J234,0)</f>
        <v>0</v>
      </c>
      <c r="BG234" s="139">
        <f>IF(N234="zákl. přenesená",J234,0)</f>
        <v>0</v>
      </c>
      <c r="BH234" s="139">
        <f>IF(N234="sníž. přenesená",J234,0)</f>
        <v>0</v>
      </c>
      <c r="BI234" s="139">
        <f>IF(N234="nulová",J234,0)</f>
        <v>0</v>
      </c>
      <c r="BJ234" s="17" t="s">
        <v>80</v>
      </c>
      <c r="BK234" s="139">
        <f>ROUND(I234*H234,2)</f>
        <v>0</v>
      </c>
      <c r="BL234" s="17" t="s">
        <v>319</v>
      </c>
      <c r="BM234" s="138" t="s">
        <v>882</v>
      </c>
    </row>
    <row r="235" spans="2:65" s="1" customFormat="1" ht="18">
      <c r="B235" s="32"/>
      <c r="D235" s="145" t="s">
        <v>1386</v>
      </c>
      <c r="F235" s="184" t="s">
        <v>1387</v>
      </c>
      <c r="I235" s="142"/>
      <c r="L235" s="32"/>
      <c r="M235" s="143"/>
      <c r="T235" s="53"/>
      <c r="AT235" s="17" t="s">
        <v>1386</v>
      </c>
      <c r="AU235" s="17" t="s">
        <v>80</v>
      </c>
    </row>
    <row r="236" spans="2:65" s="1" customFormat="1" ht="16.5" customHeight="1">
      <c r="B236" s="32"/>
      <c r="C236" s="127" t="s">
        <v>352</v>
      </c>
      <c r="D236" s="127" t="s">
        <v>138</v>
      </c>
      <c r="E236" s="128" t="s">
        <v>1502</v>
      </c>
      <c r="F236" s="129" t="s">
        <v>1503</v>
      </c>
      <c r="G236" s="130" t="s">
        <v>222</v>
      </c>
      <c r="H236" s="131">
        <v>1</v>
      </c>
      <c r="I236" s="132"/>
      <c r="J236" s="133">
        <f>ROUND(I236*H236,2)</f>
        <v>0</v>
      </c>
      <c r="K236" s="129" t="s">
        <v>19</v>
      </c>
      <c r="L236" s="32"/>
      <c r="M236" s="134" t="s">
        <v>19</v>
      </c>
      <c r="N236" s="135" t="s">
        <v>43</v>
      </c>
      <c r="P236" s="136">
        <f>O236*H236</f>
        <v>0</v>
      </c>
      <c r="Q236" s="136">
        <v>0</v>
      </c>
      <c r="R236" s="136">
        <f>Q236*H236</f>
        <v>0</v>
      </c>
      <c r="S236" s="136">
        <v>0</v>
      </c>
      <c r="T236" s="137">
        <f>S236*H236</f>
        <v>0</v>
      </c>
      <c r="AR236" s="138" t="s">
        <v>319</v>
      </c>
      <c r="AT236" s="138" t="s">
        <v>138</v>
      </c>
      <c r="AU236" s="138" t="s">
        <v>80</v>
      </c>
      <c r="AY236" s="17" t="s">
        <v>135</v>
      </c>
      <c r="BE236" s="139">
        <f>IF(N236="základní",J236,0)</f>
        <v>0</v>
      </c>
      <c r="BF236" s="139">
        <f>IF(N236="snížená",J236,0)</f>
        <v>0</v>
      </c>
      <c r="BG236" s="139">
        <f>IF(N236="zákl. přenesená",J236,0)</f>
        <v>0</v>
      </c>
      <c r="BH236" s="139">
        <f>IF(N236="sníž. přenesená",J236,0)</f>
        <v>0</v>
      </c>
      <c r="BI236" s="139">
        <f>IF(N236="nulová",J236,0)</f>
        <v>0</v>
      </c>
      <c r="BJ236" s="17" t="s">
        <v>80</v>
      </c>
      <c r="BK236" s="139">
        <f>ROUND(I236*H236,2)</f>
        <v>0</v>
      </c>
      <c r="BL236" s="17" t="s">
        <v>319</v>
      </c>
      <c r="BM236" s="138" t="s">
        <v>886</v>
      </c>
    </row>
    <row r="237" spans="2:65" s="1" customFormat="1" ht="18">
      <c r="B237" s="32"/>
      <c r="D237" s="145" t="s">
        <v>1386</v>
      </c>
      <c r="F237" s="184" t="s">
        <v>1447</v>
      </c>
      <c r="I237" s="142"/>
      <c r="L237" s="32"/>
      <c r="M237" s="143"/>
      <c r="T237" s="53"/>
      <c r="AT237" s="17" t="s">
        <v>1386</v>
      </c>
      <c r="AU237" s="17" t="s">
        <v>80</v>
      </c>
    </row>
    <row r="238" spans="2:65" s="1" customFormat="1" ht="16.5" customHeight="1">
      <c r="B238" s="32"/>
      <c r="C238" s="127" t="s">
        <v>844</v>
      </c>
      <c r="D238" s="127" t="s">
        <v>138</v>
      </c>
      <c r="E238" s="128" t="s">
        <v>1504</v>
      </c>
      <c r="F238" s="129" t="s">
        <v>1420</v>
      </c>
      <c r="G238" s="130" t="s">
        <v>222</v>
      </c>
      <c r="H238" s="131">
        <v>1</v>
      </c>
      <c r="I238" s="132"/>
      <c r="J238" s="133">
        <f>ROUND(I238*H238,2)</f>
        <v>0</v>
      </c>
      <c r="K238" s="129" t="s">
        <v>19</v>
      </c>
      <c r="L238" s="32"/>
      <c r="M238" s="134" t="s">
        <v>19</v>
      </c>
      <c r="N238" s="135" t="s">
        <v>43</v>
      </c>
      <c r="P238" s="136">
        <f>O238*H238</f>
        <v>0</v>
      </c>
      <c r="Q238" s="136">
        <v>0</v>
      </c>
      <c r="R238" s="136">
        <f>Q238*H238</f>
        <v>0</v>
      </c>
      <c r="S238" s="136">
        <v>0</v>
      </c>
      <c r="T238" s="137">
        <f>S238*H238</f>
        <v>0</v>
      </c>
      <c r="AR238" s="138" t="s">
        <v>319</v>
      </c>
      <c r="AT238" s="138" t="s">
        <v>138</v>
      </c>
      <c r="AU238" s="138" t="s">
        <v>80</v>
      </c>
      <c r="AY238" s="17" t="s">
        <v>135</v>
      </c>
      <c r="BE238" s="139">
        <f>IF(N238="základní",J238,0)</f>
        <v>0</v>
      </c>
      <c r="BF238" s="139">
        <f>IF(N238="snížená",J238,0)</f>
        <v>0</v>
      </c>
      <c r="BG238" s="139">
        <f>IF(N238="zákl. přenesená",J238,0)</f>
        <v>0</v>
      </c>
      <c r="BH238" s="139">
        <f>IF(N238="sníž. přenesená",J238,0)</f>
        <v>0</v>
      </c>
      <c r="BI238" s="139">
        <f>IF(N238="nulová",J238,0)</f>
        <v>0</v>
      </c>
      <c r="BJ238" s="17" t="s">
        <v>80</v>
      </c>
      <c r="BK238" s="139">
        <f>ROUND(I238*H238,2)</f>
        <v>0</v>
      </c>
      <c r="BL238" s="17" t="s">
        <v>319</v>
      </c>
      <c r="BM238" s="138" t="s">
        <v>889</v>
      </c>
    </row>
    <row r="239" spans="2:65" s="1" customFormat="1" ht="18">
      <c r="B239" s="32"/>
      <c r="D239" s="145" t="s">
        <v>1386</v>
      </c>
      <c r="F239" s="184" t="s">
        <v>1444</v>
      </c>
      <c r="I239" s="142"/>
      <c r="L239" s="32"/>
      <c r="M239" s="143"/>
      <c r="T239" s="53"/>
      <c r="AT239" s="17" t="s">
        <v>1386</v>
      </c>
      <c r="AU239" s="17" t="s">
        <v>80</v>
      </c>
    </row>
    <row r="240" spans="2:65" s="1" customFormat="1" ht="16.5" customHeight="1">
      <c r="B240" s="32"/>
      <c r="C240" s="127" t="s">
        <v>358</v>
      </c>
      <c r="D240" s="127" t="s">
        <v>138</v>
      </c>
      <c r="E240" s="128" t="s">
        <v>1505</v>
      </c>
      <c r="F240" s="129" t="s">
        <v>1506</v>
      </c>
      <c r="G240" s="130" t="s">
        <v>222</v>
      </c>
      <c r="H240" s="131">
        <v>1</v>
      </c>
      <c r="I240" s="132"/>
      <c r="J240" s="133">
        <f>ROUND(I240*H240,2)</f>
        <v>0</v>
      </c>
      <c r="K240" s="129" t="s">
        <v>19</v>
      </c>
      <c r="L240" s="32"/>
      <c r="M240" s="134" t="s">
        <v>19</v>
      </c>
      <c r="N240" s="135" t="s">
        <v>43</v>
      </c>
      <c r="P240" s="136">
        <f>O240*H240</f>
        <v>0</v>
      </c>
      <c r="Q240" s="136">
        <v>0</v>
      </c>
      <c r="R240" s="136">
        <f>Q240*H240</f>
        <v>0</v>
      </c>
      <c r="S240" s="136">
        <v>0</v>
      </c>
      <c r="T240" s="137">
        <f>S240*H240</f>
        <v>0</v>
      </c>
      <c r="AR240" s="138" t="s">
        <v>319</v>
      </c>
      <c r="AT240" s="138" t="s">
        <v>138</v>
      </c>
      <c r="AU240" s="138" t="s">
        <v>80</v>
      </c>
      <c r="AY240" s="17" t="s">
        <v>135</v>
      </c>
      <c r="BE240" s="139">
        <f>IF(N240="základní",J240,0)</f>
        <v>0</v>
      </c>
      <c r="BF240" s="139">
        <f>IF(N240="snížená",J240,0)</f>
        <v>0</v>
      </c>
      <c r="BG240" s="139">
        <f>IF(N240="zákl. přenesená",J240,0)</f>
        <v>0</v>
      </c>
      <c r="BH240" s="139">
        <f>IF(N240="sníž. přenesená",J240,0)</f>
        <v>0</v>
      </c>
      <c r="BI240" s="139">
        <f>IF(N240="nulová",J240,0)</f>
        <v>0</v>
      </c>
      <c r="BJ240" s="17" t="s">
        <v>80</v>
      </c>
      <c r="BK240" s="139">
        <f>ROUND(I240*H240,2)</f>
        <v>0</v>
      </c>
      <c r="BL240" s="17" t="s">
        <v>319</v>
      </c>
      <c r="BM240" s="138" t="s">
        <v>893</v>
      </c>
    </row>
    <row r="241" spans="2:65" s="1" customFormat="1" ht="18">
      <c r="B241" s="32"/>
      <c r="D241" s="145" t="s">
        <v>1386</v>
      </c>
      <c r="F241" s="184" t="s">
        <v>1397</v>
      </c>
      <c r="I241" s="142"/>
      <c r="L241" s="32"/>
      <c r="M241" s="143"/>
      <c r="T241" s="53"/>
      <c r="AT241" s="17" t="s">
        <v>1386</v>
      </c>
      <c r="AU241" s="17" t="s">
        <v>80</v>
      </c>
    </row>
    <row r="242" spans="2:65" s="1" customFormat="1" ht="49" customHeight="1">
      <c r="B242" s="32"/>
      <c r="C242" s="127" t="s">
        <v>852</v>
      </c>
      <c r="D242" s="127" t="s">
        <v>138</v>
      </c>
      <c r="E242" s="128" t="s">
        <v>1507</v>
      </c>
      <c r="F242" s="129" t="s">
        <v>1777</v>
      </c>
      <c r="G242" s="130" t="s">
        <v>222</v>
      </c>
      <c r="H242" s="131">
        <v>1</v>
      </c>
      <c r="I242" s="132"/>
      <c r="J242" s="133">
        <f>ROUND(I242*H242,2)</f>
        <v>0</v>
      </c>
      <c r="K242" s="129" t="s">
        <v>19</v>
      </c>
      <c r="L242" s="32"/>
      <c r="M242" s="134" t="s">
        <v>19</v>
      </c>
      <c r="N242" s="135" t="s">
        <v>43</v>
      </c>
      <c r="P242" s="136">
        <f>O242*H242</f>
        <v>0</v>
      </c>
      <c r="Q242" s="136">
        <v>0</v>
      </c>
      <c r="R242" s="136">
        <f>Q242*H242</f>
        <v>0</v>
      </c>
      <c r="S242" s="136">
        <v>0</v>
      </c>
      <c r="T242" s="137">
        <f>S242*H242</f>
        <v>0</v>
      </c>
      <c r="AR242" s="138" t="s">
        <v>319</v>
      </c>
      <c r="AT242" s="138" t="s">
        <v>138</v>
      </c>
      <c r="AU242" s="138" t="s">
        <v>80</v>
      </c>
      <c r="AY242" s="17" t="s">
        <v>135</v>
      </c>
      <c r="BE242" s="139">
        <f>IF(N242="základní",J242,0)</f>
        <v>0</v>
      </c>
      <c r="BF242" s="139">
        <f>IF(N242="snížená",J242,0)</f>
        <v>0</v>
      </c>
      <c r="BG242" s="139">
        <f>IF(N242="zákl. přenesená",J242,0)</f>
        <v>0</v>
      </c>
      <c r="BH242" s="139">
        <f>IF(N242="sníž. přenesená",J242,0)</f>
        <v>0</v>
      </c>
      <c r="BI242" s="139">
        <f>IF(N242="nulová",J242,0)</f>
        <v>0</v>
      </c>
      <c r="BJ242" s="17" t="s">
        <v>80</v>
      </c>
      <c r="BK242" s="139">
        <f>ROUND(I242*H242,2)</f>
        <v>0</v>
      </c>
      <c r="BL242" s="17" t="s">
        <v>319</v>
      </c>
      <c r="BM242" s="138" t="s">
        <v>896</v>
      </c>
    </row>
    <row r="243" spans="2:65" s="1" customFormat="1" ht="18">
      <c r="B243" s="32"/>
      <c r="D243" s="145" t="s">
        <v>1386</v>
      </c>
      <c r="F243" s="184" t="s">
        <v>1387</v>
      </c>
      <c r="I243" s="142"/>
      <c r="L243" s="32"/>
      <c r="M243" s="143"/>
      <c r="T243" s="53"/>
      <c r="AT243" s="17" t="s">
        <v>1386</v>
      </c>
      <c r="AU243" s="17" t="s">
        <v>80</v>
      </c>
    </row>
    <row r="244" spans="2:65" s="1" customFormat="1" ht="16.5" customHeight="1">
      <c r="B244" s="32"/>
      <c r="C244" s="127" t="s">
        <v>362</v>
      </c>
      <c r="D244" s="127" t="s">
        <v>138</v>
      </c>
      <c r="E244" s="128" t="s">
        <v>1508</v>
      </c>
      <c r="F244" s="129" t="s">
        <v>1776</v>
      </c>
      <c r="G244" s="130" t="s">
        <v>222</v>
      </c>
      <c r="H244" s="131">
        <v>1</v>
      </c>
      <c r="I244" s="132"/>
      <c r="J244" s="133">
        <f>ROUND(I244*H244,2)</f>
        <v>0</v>
      </c>
      <c r="K244" s="129" t="s">
        <v>19</v>
      </c>
      <c r="L244" s="32"/>
      <c r="M244" s="134" t="s">
        <v>19</v>
      </c>
      <c r="N244" s="135" t="s">
        <v>43</v>
      </c>
      <c r="P244" s="136">
        <f>O244*H244</f>
        <v>0</v>
      </c>
      <c r="Q244" s="136">
        <v>0</v>
      </c>
      <c r="R244" s="136">
        <f>Q244*H244</f>
        <v>0</v>
      </c>
      <c r="S244" s="136">
        <v>0</v>
      </c>
      <c r="T244" s="137">
        <f>S244*H244</f>
        <v>0</v>
      </c>
      <c r="AR244" s="138" t="s">
        <v>319</v>
      </c>
      <c r="AT244" s="138" t="s">
        <v>138</v>
      </c>
      <c r="AU244" s="138" t="s">
        <v>80</v>
      </c>
      <c r="AY244" s="17" t="s">
        <v>135</v>
      </c>
      <c r="BE244" s="139">
        <f>IF(N244="základní",J244,0)</f>
        <v>0</v>
      </c>
      <c r="BF244" s="139">
        <f>IF(N244="snížená",J244,0)</f>
        <v>0</v>
      </c>
      <c r="BG244" s="139">
        <f>IF(N244="zákl. přenesená",J244,0)</f>
        <v>0</v>
      </c>
      <c r="BH244" s="139">
        <f>IF(N244="sníž. přenesená",J244,0)</f>
        <v>0</v>
      </c>
      <c r="BI244" s="139">
        <f>IF(N244="nulová",J244,0)</f>
        <v>0</v>
      </c>
      <c r="BJ244" s="17" t="s">
        <v>80</v>
      </c>
      <c r="BK244" s="139">
        <f>ROUND(I244*H244,2)</f>
        <v>0</v>
      </c>
      <c r="BL244" s="17" t="s">
        <v>319</v>
      </c>
      <c r="BM244" s="138" t="s">
        <v>901</v>
      </c>
    </row>
    <row r="245" spans="2:65" s="1" customFormat="1" ht="18">
      <c r="B245" s="32"/>
      <c r="D245" s="145" t="s">
        <v>1386</v>
      </c>
      <c r="F245" s="184" t="s">
        <v>1442</v>
      </c>
      <c r="I245" s="142"/>
      <c r="L245" s="32"/>
      <c r="M245" s="143"/>
      <c r="T245" s="53"/>
      <c r="AT245" s="17" t="s">
        <v>1386</v>
      </c>
      <c r="AU245" s="17" t="s">
        <v>80</v>
      </c>
    </row>
    <row r="246" spans="2:65" s="1" customFormat="1" ht="16.5" customHeight="1">
      <c r="B246" s="32"/>
      <c r="C246" s="127" t="s">
        <v>860</v>
      </c>
      <c r="D246" s="127" t="s">
        <v>138</v>
      </c>
      <c r="E246" s="128" t="s">
        <v>1509</v>
      </c>
      <c r="F246" s="129" t="s">
        <v>1420</v>
      </c>
      <c r="G246" s="130" t="s">
        <v>222</v>
      </c>
      <c r="H246" s="131">
        <v>1</v>
      </c>
      <c r="I246" s="132"/>
      <c r="J246" s="133">
        <f>ROUND(I246*H246,2)</f>
        <v>0</v>
      </c>
      <c r="K246" s="129" t="s">
        <v>19</v>
      </c>
      <c r="L246" s="32"/>
      <c r="M246" s="134" t="s">
        <v>19</v>
      </c>
      <c r="N246" s="135" t="s">
        <v>43</v>
      </c>
      <c r="P246" s="136">
        <f>O246*H246</f>
        <v>0</v>
      </c>
      <c r="Q246" s="136">
        <v>0</v>
      </c>
      <c r="R246" s="136">
        <f>Q246*H246</f>
        <v>0</v>
      </c>
      <c r="S246" s="136">
        <v>0</v>
      </c>
      <c r="T246" s="137">
        <f>S246*H246</f>
        <v>0</v>
      </c>
      <c r="AR246" s="138" t="s">
        <v>319</v>
      </c>
      <c r="AT246" s="138" t="s">
        <v>138</v>
      </c>
      <c r="AU246" s="138" t="s">
        <v>80</v>
      </c>
      <c r="AY246" s="17" t="s">
        <v>135</v>
      </c>
      <c r="BE246" s="139">
        <f>IF(N246="základní",J246,0)</f>
        <v>0</v>
      </c>
      <c r="BF246" s="139">
        <f>IF(N246="snížená",J246,0)</f>
        <v>0</v>
      </c>
      <c r="BG246" s="139">
        <f>IF(N246="zákl. přenesená",J246,0)</f>
        <v>0</v>
      </c>
      <c r="BH246" s="139">
        <f>IF(N246="sníž. přenesená",J246,0)</f>
        <v>0</v>
      </c>
      <c r="BI246" s="139">
        <f>IF(N246="nulová",J246,0)</f>
        <v>0</v>
      </c>
      <c r="BJ246" s="17" t="s">
        <v>80</v>
      </c>
      <c r="BK246" s="139">
        <f>ROUND(I246*H246,2)</f>
        <v>0</v>
      </c>
      <c r="BL246" s="17" t="s">
        <v>319</v>
      </c>
      <c r="BM246" s="138" t="s">
        <v>905</v>
      </c>
    </row>
    <row r="247" spans="2:65" s="1" customFormat="1" ht="18">
      <c r="B247" s="32"/>
      <c r="D247" s="145" t="s">
        <v>1386</v>
      </c>
      <c r="F247" s="184" t="s">
        <v>1421</v>
      </c>
      <c r="I247" s="142"/>
      <c r="L247" s="32"/>
      <c r="M247" s="143"/>
      <c r="T247" s="53"/>
      <c r="AT247" s="17" t="s">
        <v>1386</v>
      </c>
      <c r="AU247" s="17" t="s">
        <v>80</v>
      </c>
    </row>
    <row r="248" spans="2:65" s="1" customFormat="1" ht="16.5" customHeight="1">
      <c r="B248" s="32"/>
      <c r="C248" s="127" t="s">
        <v>368</v>
      </c>
      <c r="D248" s="127" t="s">
        <v>138</v>
      </c>
      <c r="E248" s="128" t="s">
        <v>1510</v>
      </c>
      <c r="F248" s="129" t="s">
        <v>1501</v>
      </c>
      <c r="G248" s="130" t="s">
        <v>222</v>
      </c>
      <c r="H248" s="131">
        <v>1</v>
      </c>
      <c r="I248" s="132"/>
      <c r="J248" s="133">
        <f>ROUND(I248*H248,2)</f>
        <v>0</v>
      </c>
      <c r="K248" s="129" t="s">
        <v>19</v>
      </c>
      <c r="L248" s="32"/>
      <c r="M248" s="134" t="s">
        <v>19</v>
      </c>
      <c r="N248" s="135" t="s">
        <v>43</v>
      </c>
      <c r="P248" s="136">
        <f>O248*H248</f>
        <v>0</v>
      </c>
      <c r="Q248" s="136">
        <v>0</v>
      </c>
      <c r="R248" s="136">
        <f>Q248*H248</f>
        <v>0</v>
      </c>
      <c r="S248" s="136">
        <v>0</v>
      </c>
      <c r="T248" s="137">
        <f>S248*H248</f>
        <v>0</v>
      </c>
      <c r="AR248" s="138" t="s">
        <v>319</v>
      </c>
      <c r="AT248" s="138" t="s">
        <v>138</v>
      </c>
      <c r="AU248" s="138" t="s">
        <v>80</v>
      </c>
      <c r="AY248" s="17" t="s">
        <v>135</v>
      </c>
      <c r="BE248" s="139">
        <f>IF(N248="základní",J248,0)</f>
        <v>0</v>
      </c>
      <c r="BF248" s="139">
        <f>IF(N248="snížená",J248,0)</f>
        <v>0</v>
      </c>
      <c r="BG248" s="139">
        <f>IF(N248="zákl. přenesená",J248,0)</f>
        <v>0</v>
      </c>
      <c r="BH248" s="139">
        <f>IF(N248="sníž. přenesená",J248,0)</f>
        <v>0</v>
      </c>
      <c r="BI248" s="139">
        <f>IF(N248="nulová",J248,0)</f>
        <v>0</v>
      </c>
      <c r="BJ248" s="17" t="s">
        <v>80</v>
      </c>
      <c r="BK248" s="139">
        <f>ROUND(I248*H248,2)</f>
        <v>0</v>
      </c>
      <c r="BL248" s="17" t="s">
        <v>319</v>
      </c>
      <c r="BM248" s="138" t="s">
        <v>909</v>
      </c>
    </row>
    <row r="249" spans="2:65" s="1" customFormat="1" ht="18">
      <c r="B249" s="32"/>
      <c r="D249" s="145" t="s">
        <v>1386</v>
      </c>
      <c r="F249" s="184" t="s">
        <v>1387</v>
      </c>
      <c r="I249" s="142"/>
      <c r="L249" s="32"/>
      <c r="M249" s="143"/>
      <c r="T249" s="53"/>
      <c r="AT249" s="17" t="s">
        <v>1386</v>
      </c>
      <c r="AU249" s="17" t="s">
        <v>80</v>
      </c>
    </row>
    <row r="250" spans="2:65" s="1" customFormat="1" ht="16.5" customHeight="1">
      <c r="B250" s="32"/>
      <c r="C250" s="127" t="s">
        <v>869</v>
      </c>
      <c r="D250" s="127" t="s">
        <v>138</v>
      </c>
      <c r="E250" s="128" t="s">
        <v>1511</v>
      </c>
      <c r="F250" s="129" t="s">
        <v>1778</v>
      </c>
      <c r="G250" s="130" t="s">
        <v>222</v>
      </c>
      <c r="H250" s="131">
        <v>1</v>
      </c>
      <c r="I250" s="132"/>
      <c r="J250" s="133">
        <f>ROUND(I250*H250,2)</f>
        <v>0</v>
      </c>
      <c r="K250" s="129" t="s">
        <v>19</v>
      </c>
      <c r="L250" s="32"/>
      <c r="M250" s="134" t="s">
        <v>19</v>
      </c>
      <c r="N250" s="135" t="s">
        <v>43</v>
      </c>
      <c r="P250" s="136">
        <f>O250*H250</f>
        <v>0</v>
      </c>
      <c r="Q250" s="136">
        <v>0</v>
      </c>
      <c r="R250" s="136">
        <f>Q250*H250</f>
        <v>0</v>
      </c>
      <c r="S250" s="136">
        <v>0</v>
      </c>
      <c r="T250" s="137">
        <f>S250*H250</f>
        <v>0</v>
      </c>
      <c r="AR250" s="138" t="s">
        <v>319</v>
      </c>
      <c r="AT250" s="138" t="s">
        <v>138</v>
      </c>
      <c r="AU250" s="138" t="s">
        <v>80</v>
      </c>
      <c r="AY250" s="17" t="s">
        <v>135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7" t="s">
        <v>80</v>
      </c>
      <c r="BK250" s="139">
        <f>ROUND(I250*H250,2)</f>
        <v>0</v>
      </c>
      <c r="BL250" s="17" t="s">
        <v>319</v>
      </c>
      <c r="BM250" s="138" t="s">
        <v>912</v>
      </c>
    </row>
    <row r="251" spans="2:65" s="1" customFormat="1" ht="18">
      <c r="B251" s="32"/>
      <c r="D251" s="145" t="s">
        <v>1386</v>
      </c>
      <c r="F251" s="184" t="s">
        <v>1387</v>
      </c>
      <c r="I251" s="142"/>
      <c r="L251" s="32"/>
      <c r="M251" s="143"/>
      <c r="T251" s="53"/>
      <c r="AT251" s="17" t="s">
        <v>1386</v>
      </c>
      <c r="AU251" s="17" t="s">
        <v>80</v>
      </c>
    </row>
    <row r="252" spans="2:65" s="1" customFormat="1" ht="16.5" customHeight="1">
      <c r="B252" s="32"/>
      <c r="C252" s="127" t="s">
        <v>373</v>
      </c>
      <c r="D252" s="127" t="s">
        <v>138</v>
      </c>
      <c r="E252" s="128" t="s">
        <v>1512</v>
      </c>
      <c r="F252" s="129" t="s">
        <v>1779</v>
      </c>
      <c r="G252" s="130" t="s">
        <v>222</v>
      </c>
      <c r="H252" s="131">
        <v>1</v>
      </c>
      <c r="I252" s="132"/>
      <c r="J252" s="133">
        <f>ROUND(I252*H252,2)</f>
        <v>0</v>
      </c>
      <c r="K252" s="129" t="s">
        <v>19</v>
      </c>
      <c r="L252" s="32"/>
      <c r="M252" s="134" t="s">
        <v>19</v>
      </c>
      <c r="N252" s="135" t="s">
        <v>43</v>
      </c>
      <c r="P252" s="136">
        <f>O252*H252</f>
        <v>0</v>
      </c>
      <c r="Q252" s="136">
        <v>0</v>
      </c>
      <c r="R252" s="136">
        <f>Q252*H252</f>
        <v>0</v>
      </c>
      <c r="S252" s="136">
        <v>0</v>
      </c>
      <c r="T252" s="137">
        <f>S252*H252</f>
        <v>0</v>
      </c>
      <c r="AR252" s="138" t="s">
        <v>319</v>
      </c>
      <c r="AT252" s="138" t="s">
        <v>138</v>
      </c>
      <c r="AU252" s="138" t="s">
        <v>80</v>
      </c>
      <c r="AY252" s="17" t="s">
        <v>135</v>
      </c>
      <c r="BE252" s="139">
        <f>IF(N252="základní",J252,0)</f>
        <v>0</v>
      </c>
      <c r="BF252" s="139">
        <f>IF(N252="snížená",J252,0)</f>
        <v>0</v>
      </c>
      <c r="BG252" s="139">
        <f>IF(N252="zákl. přenesená",J252,0)</f>
        <v>0</v>
      </c>
      <c r="BH252" s="139">
        <f>IF(N252="sníž. přenesená",J252,0)</f>
        <v>0</v>
      </c>
      <c r="BI252" s="139">
        <f>IF(N252="nulová",J252,0)</f>
        <v>0</v>
      </c>
      <c r="BJ252" s="17" t="s">
        <v>80</v>
      </c>
      <c r="BK252" s="139">
        <f>ROUND(I252*H252,2)</f>
        <v>0</v>
      </c>
      <c r="BL252" s="17" t="s">
        <v>319</v>
      </c>
      <c r="BM252" s="138" t="s">
        <v>916</v>
      </c>
    </row>
    <row r="253" spans="2:65" s="1" customFormat="1" ht="18">
      <c r="B253" s="32"/>
      <c r="D253" s="145" t="s">
        <v>1386</v>
      </c>
      <c r="F253" s="184" t="s">
        <v>1387</v>
      </c>
      <c r="I253" s="142"/>
      <c r="L253" s="32"/>
      <c r="M253" s="143"/>
      <c r="T253" s="53"/>
      <c r="AT253" s="17" t="s">
        <v>1386</v>
      </c>
      <c r="AU253" s="17" t="s">
        <v>80</v>
      </c>
    </row>
    <row r="254" spans="2:65" s="1" customFormat="1" ht="16.5" customHeight="1">
      <c r="B254" s="32"/>
      <c r="C254" s="127" t="s">
        <v>876</v>
      </c>
      <c r="D254" s="127" t="s">
        <v>138</v>
      </c>
      <c r="E254" s="128" t="s">
        <v>1513</v>
      </c>
      <c r="F254" s="129" t="s">
        <v>1780</v>
      </c>
      <c r="G254" s="130" t="s">
        <v>222</v>
      </c>
      <c r="H254" s="131">
        <v>1</v>
      </c>
      <c r="I254" s="132"/>
      <c r="J254" s="133">
        <f>ROUND(I254*H254,2)</f>
        <v>0</v>
      </c>
      <c r="K254" s="129" t="s">
        <v>19</v>
      </c>
      <c r="L254" s="32"/>
      <c r="M254" s="134" t="s">
        <v>19</v>
      </c>
      <c r="N254" s="135" t="s">
        <v>43</v>
      </c>
      <c r="P254" s="136">
        <f>O254*H254</f>
        <v>0</v>
      </c>
      <c r="Q254" s="136">
        <v>0</v>
      </c>
      <c r="R254" s="136">
        <f>Q254*H254</f>
        <v>0</v>
      </c>
      <c r="S254" s="136">
        <v>0</v>
      </c>
      <c r="T254" s="137">
        <f>S254*H254</f>
        <v>0</v>
      </c>
      <c r="AR254" s="138" t="s">
        <v>319</v>
      </c>
      <c r="AT254" s="138" t="s">
        <v>138</v>
      </c>
      <c r="AU254" s="138" t="s">
        <v>80</v>
      </c>
      <c r="AY254" s="17" t="s">
        <v>135</v>
      </c>
      <c r="BE254" s="139">
        <f>IF(N254="základní",J254,0)</f>
        <v>0</v>
      </c>
      <c r="BF254" s="139">
        <f>IF(N254="snížená",J254,0)</f>
        <v>0</v>
      </c>
      <c r="BG254" s="139">
        <f>IF(N254="zákl. přenesená",J254,0)</f>
        <v>0</v>
      </c>
      <c r="BH254" s="139">
        <f>IF(N254="sníž. přenesená",J254,0)</f>
        <v>0</v>
      </c>
      <c r="BI254" s="139">
        <f>IF(N254="nulová",J254,0)</f>
        <v>0</v>
      </c>
      <c r="BJ254" s="17" t="s">
        <v>80</v>
      </c>
      <c r="BK254" s="139">
        <f>ROUND(I254*H254,2)</f>
        <v>0</v>
      </c>
      <c r="BL254" s="17" t="s">
        <v>319</v>
      </c>
      <c r="BM254" s="138" t="s">
        <v>919</v>
      </c>
    </row>
    <row r="255" spans="2:65" s="1" customFormat="1" ht="18">
      <c r="B255" s="32"/>
      <c r="D255" s="145" t="s">
        <v>1386</v>
      </c>
      <c r="F255" s="184" t="s">
        <v>1514</v>
      </c>
      <c r="I255" s="142"/>
      <c r="L255" s="32"/>
      <c r="M255" s="143"/>
      <c r="T255" s="53"/>
      <c r="AT255" s="17" t="s">
        <v>1386</v>
      </c>
      <c r="AU255" s="17" t="s">
        <v>80</v>
      </c>
    </row>
    <row r="256" spans="2:65" s="1" customFormat="1" ht="16.5" customHeight="1">
      <c r="B256" s="32"/>
      <c r="C256" s="127" t="s">
        <v>377</v>
      </c>
      <c r="D256" s="127" t="s">
        <v>138</v>
      </c>
      <c r="E256" s="128" t="s">
        <v>1515</v>
      </c>
      <c r="F256" s="129" t="s">
        <v>1516</v>
      </c>
      <c r="G256" s="130" t="s">
        <v>222</v>
      </c>
      <c r="H256" s="131">
        <v>1</v>
      </c>
      <c r="I256" s="132"/>
      <c r="J256" s="133">
        <f>ROUND(I256*H256,2)</f>
        <v>0</v>
      </c>
      <c r="K256" s="129" t="s">
        <v>19</v>
      </c>
      <c r="L256" s="32"/>
      <c r="M256" s="134" t="s">
        <v>19</v>
      </c>
      <c r="N256" s="135" t="s">
        <v>43</v>
      </c>
      <c r="P256" s="136">
        <f>O256*H256</f>
        <v>0</v>
      </c>
      <c r="Q256" s="136">
        <v>0</v>
      </c>
      <c r="R256" s="136">
        <f>Q256*H256</f>
        <v>0</v>
      </c>
      <c r="S256" s="136">
        <v>0</v>
      </c>
      <c r="T256" s="137">
        <f>S256*H256</f>
        <v>0</v>
      </c>
      <c r="AR256" s="138" t="s">
        <v>319</v>
      </c>
      <c r="AT256" s="138" t="s">
        <v>138</v>
      </c>
      <c r="AU256" s="138" t="s">
        <v>80</v>
      </c>
      <c r="AY256" s="17" t="s">
        <v>135</v>
      </c>
      <c r="BE256" s="139">
        <f>IF(N256="základní",J256,0)</f>
        <v>0</v>
      </c>
      <c r="BF256" s="139">
        <f>IF(N256="snížená",J256,0)</f>
        <v>0</v>
      </c>
      <c r="BG256" s="139">
        <f>IF(N256="zákl. přenesená",J256,0)</f>
        <v>0</v>
      </c>
      <c r="BH256" s="139">
        <f>IF(N256="sníž. přenesená",J256,0)</f>
        <v>0</v>
      </c>
      <c r="BI256" s="139">
        <f>IF(N256="nulová",J256,0)</f>
        <v>0</v>
      </c>
      <c r="BJ256" s="17" t="s">
        <v>80</v>
      </c>
      <c r="BK256" s="139">
        <f>ROUND(I256*H256,2)</f>
        <v>0</v>
      </c>
      <c r="BL256" s="17" t="s">
        <v>319</v>
      </c>
      <c r="BM256" s="138" t="s">
        <v>923</v>
      </c>
    </row>
    <row r="257" spans="2:65" s="1" customFormat="1" ht="18">
      <c r="B257" s="32"/>
      <c r="D257" s="145" t="s">
        <v>1386</v>
      </c>
      <c r="F257" s="184" t="s">
        <v>1444</v>
      </c>
      <c r="I257" s="142"/>
      <c r="L257" s="32"/>
      <c r="M257" s="143"/>
      <c r="T257" s="53"/>
      <c r="AT257" s="17" t="s">
        <v>1386</v>
      </c>
      <c r="AU257" s="17" t="s">
        <v>80</v>
      </c>
    </row>
    <row r="258" spans="2:65" s="1" customFormat="1" ht="16.5" customHeight="1">
      <c r="B258" s="32"/>
      <c r="C258" s="127" t="s">
        <v>883</v>
      </c>
      <c r="D258" s="127" t="s">
        <v>138</v>
      </c>
      <c r="E258" s="128" t="s">
        <v>1517</v>
      </c>
      <c r="F258" s="129" t="s">
        <v>1781</v>
      </c>
      <c r="G258" s="130" t="s">
        <v>222</v>
      </c>
      <c r="H258" s="131">
        <v>1</v>
      </c>
      <c r="I258" s="132"/>
      <c r="J258" s="133">
        <f>ROUND(I258*H258,2)</f>
        <v>0</v>
      </c>
      <c r="K258" s="129" t="s">
        <v>19</v>
      </c>
      <c r="L258" s="32"/>
      <c r="M258" s="134" t="s">
        <v>19</v>
      </c>
      <c r="N258" s="135" t="s">
        <v>43</v>
      </c>
      <c r="P258" s="136">
        <f>O258*H258</f>
        <v>0</v>
      </c>
      <c r="Q258" s="136">
        <v>0</v>
      </c>
      <c r="R258" s="136">
        <f>Q258*H258</f>
        <v>0</v>
      </c>
      <c r="S258" s="136">
        <v>0</v>
      </c>
      <c r="T258" s="137">
        <f>S258*H258</f>
        <v>0</v>
      </c>
      <c r="AR258" s="138" t="s">
        <v>319</v>
      </c>
      <c r="AT258" s="138" t="s">
        <v>138</v>
      </c>
      <c r="AU258" s="138" t="s">
        <v>80</v>
      </c>
      <c r="AY258" s="17" t="s">
        <v>135</v>
      </c>
      <c r="BE258" s="139">
        <f>IF(N258="základní",J258,0)</f>
        <v>0</v>
      </c>
      <c r="BF258" s="139">
        <f>IF(N258="snížená",J258,0)</f>
        <v>0</v>
      </c>
      <c r="BG258" s="139">
        <f>IF(N258="zákl. přenesená",J258,0)</f>
        <v>0</v>
      </c>
      <c r="BH258" s="139">
        <f>IF(N258="sníž. přenesená",J258,0)</f>
        <v>0</v>
      </c>
      <c r="BI258" s="139">
        <f>IF(N258="nulová",J258,0)</f>
        <v>0</v>
      </c>
      <c r="BJ258" s="17" t="s">
        <v>80</v>
      </c>
      <c r="BK258" s="139">
        <f>ROUND(I258*H258,2)</f>
        <v>0</v>
      </c>
      <c r="BL258" s="17" t="s">
        <v>319</v>
      </c>
      <c r="BM258" s="138" t="s">
        <v>927</v>
      </c>
    </row>
    <row r="259" spans="2:65" s="1" customFormat="1" ht="18">
      <c r="B259" s="32"/>
      <c r="D259" s="145" t="s">
        <v>1386</v>
      </c>
      <c r="F259" s="184" t="s">
        <v>1387</v>
      </c>
      <c r="I259" s="142"/>
      <c r="L259" s="32"/>
      <c r="M259" s="143"/>
      <c r="T259" s="53"/>
      <c r="AT259" s="17" t="s">
        <v>1386</v>
      </c>
      <c r="AU259" s="17" t="s">
        <v>80</v>
      </c>
    </row>
    <row r="260" spans="2:65" s="1" customFormat="1" ht="78" customHeight="1">
      <c r="B260" s="32"/>
      <c r="C260" s="127" t="s">
        <v>382</v>
      </c>
      <c r="D260" s="127" t="s">
        <v>138</v>
      </c>
      <c r="E260" s="128" t="s">
        <v>1518</v>
      </c>
      <c r="F260" s="129" t="s">
        <v>1782</v>
      </c>
      <c r="G260" s="130" t="s">
        <v>222</v>
      </c>
      <c r="H260" s="131">
        <v>1</v>
      </c>
      <c r="I260" s="132"/>
      <c r="J260" s="133">
        <f>ROUND(I260*H260,2)</f>
        <v>0</v>
      </c>
      <c r="K260" s="129" t="s">
        <v>19</v>
      </c>
      <c r="L260" s="32"/>
      <c r="M260" s="134" t="s">
        <v>19</v>
      </c>
      <c r="N260" s="135" t="s">
        <v>43</v>
      </c>
      <c r="P260" s="136">
        <f>O260*H260</f>
        <v>0</v>
      </c>
      <c r="Q260" s="136">
        <v>0</v>
      </c>
      <c r="R260" s="136">
        <f>Q260*H260</f>
        <v>0</v>
      </c>
      <c r="S260" s="136">
        <v>0</v>
      </c>
      <c r="T260" s="137">
        <f>S260*H260</f>
        <v>0</v>
      </c>
      <c r="AR260" s="138" t="s">
        <v>319</v>
      </c>
      <c r="AT260" s="138" t="s">
        <v>138</v>
      </c>
      <c r="AU260" s="138" t="s">
        <v>80</v>
      </c>
      <c r="AY260" s="17" t="s">
        <v>135</v>
      </c>
      <c r="BE260" s="139">
        <f>IF(N260="základní",J260,0)</f>
        <v>0</v>
      </c>
      <c r="BF260" s="139">
        <f>IF(N260="snížená",J260,0)</f>
        <v>0</v>
      </c>
      <c r="BG260" s="139">
        <f>IF(N260="zákl. přenesená",J260,0)</f>
        <v>0</v>
      </c>
      <c r="BH260" s="139">
        <f>IF(N260="sníž. přenesená",J260,0)</f>
        <v>0</v>
      </c>
      <c r="BI260" s="139">
        <f>IF(N260="nulová",J260,0)</f>
        <v>0</v>
      </c>
      <c r="BJ260" s="17" t="s">
        <v>80</v>
      </c>
      <c r="BK260" s="139">
        <f>ROUND(I260*H260,2)</f>
        <v>0</v>
      </c>
      <c r="BL260" s="17" t="s">
        <v>319</v>
      </c>
      <c r="BM260" s="138" t="s">
        <v>932</v>
      </c>
    </row>
    <row r="261" spans="2:65" s="1" customFormat="1" ht="18">
      <c r="B261" s="32"/>
      <c r="D261" s="145" t="s">
        <v>1386</v>
      </c>
      <c r="F261" s="184" t="s">
        <v>1444</v>
      </c>
      <c r="I261" s="142"/>
      <c r="L261" s="32"/>
      <c r="M261" s="143"/>
      <c r="T261" s="53"/>
      <c r="AT261" s="17" t="s">
        <v>1386</v>
      </c>
      <c r="AU261" s="17" t="s">
        <v>80</v>
      </c>
    </row>
    <row r="262" spans="2:65" s="1" customFormat="1" ht="78" customHeight="1">
      <c r="B262" s="32"/>
      <c r="C262" s="127" t="s">
        <v>673</v>
      </c>
      <c r="D262" s="127" t="s">
        <v>138</v>
      </c>
      <c r="E262" s="128" t="s">
        <v>1519</v>
      </c>
      <c r="F262" s="129" t="s">
        <v>1782</v>
      </c>
      <c r="G262" s="130" t="s">
        <v>222</v>
      </c>
      <c r="H262" s="131">
        <v>1</v>
      </c>
      <c r="I262" s="132"/>
      <c r="J262" s="133">
        <f>ROUND(I262*H262,2)</f>
        <v>0</v>
      </c>
      <c r="K262" s="129" t="s">
        <v>19</v>
      </c>
      <c r="L262" s="32"/>
      <c r="M262" s="134" t="s">
        <v>19</v>
      </c>
      <c r="N262" s="135" t="s">
        <v>43</v>
      </c>
      <c r="P262" s="136">
        <f>O262*H262</f>
        <v>0</v>
      </c>
      <c r="Q262" s="136">
        <v>0</v>
      </c>
      <c r="R262" s="136">
        <f>Q262*H262</f>
        <v>0</v>
      </c>
      <c r="S262" s="136">
        <v>0</v>
      </c>
      <c r="T262" s="137">
        <f>S262*H262</f>
        <v>0</v>
      </c>
      <c r="AR262" s="138" t="s">
        <v>319</v>
      </c>
      <c r="AT262" s="138" t="s">
        <v>138</v>
      </c>
      <c r="AU262" s="138" t="s">
        <v>80</v>
      </c>
      <c r="AY262" s="17" t="s">
        <v>135</v>
      </c>
      <c r="BE262" s="139">
        <f>IF(N262="základní",J262,0)</f>
        <v>0</v>
      </c>
      <c r="BF262" s="139">
        <f>IF(N262="snížená",J262,0)</f>
        <v>0</v>
      </c>
      <c r="BG262" s="139">
        <f>IF(N262="zákl. přenesená",J262,0)</f>
        <v>0</v>
      </c>
      <c r="BH262" s="139">
        <f>IF(N262="sníž. přenesená",J262,0)</f>
        <v>0</v>
      </c>
      <c r="BI262" s="139">
        <f>IF(N262="nulová",J262,0)</f>
        <v>0</v>
      </c>
      <c r="BJ262" s="17" t="s">
        <v>80</v>
      </c>
      <c r="BK262" s="139">
        <f>ROUND(I262*H262,2)</f>
        <v>0</v>
      </c>
      <c r="BL262" s="17" t="s">
        <v>319</v>
      </c>
      <c r="BM262" s="138" t="s">
        <v>935</v>
      </c>
    </row>
    <row r="263" spans="2:65" s="1" customFormat="1" ht="18">
      <c r="B263" s="32"/>
      <c r="D263" s="145" t="s">
        <v>1386</v>
      </c>
      <c r="F263" s="184" t="s">
        <v>1444</v>
      </c>
      <c r="I263" s="142"/>
      <c r="L263" s="32"/>
      <c r="M263" s="143"/>
      <c r="T263" s="53"/>
      <c r="AT263" s="17" t="s">
        <v>1386</v>
      </c>
      <c r="AU263" s="17" t="s">
        <v>80</v>
      </c>
    </row>
    <row r="264" spans="2:65" s="1" customFormat="1" ht="78" customHeight="1">
      <c r="B264" s="32"/>
      <c r="C264" s="127" t="s">
        <v>387</v>
      </c>
      <c r="D264" s="127" t="s">
        <v>138</v>
      </c>
      <c r="E264" s="128" t="s">
        <v>1520</v>
      </c>
      <c r="F264" s="129" t="s">
        <v>1782</v>
      </c>
      <c r="G264" s="130" t="s">
        <v>222</v>
      </c>
      <c r="H264" s="131">
        <v>1</v>
      </c>
      <c r="I264" s="132"/>
      <c r="J264" s="133">
        <f>ROUND(I264*H264,2)</f>
        <v>0</v>
      </c>
      <c r="K264" s="129" t="s">
        <v>19</v>
      </c>
      <c r="L264" s="32"/>
      <c r="M264" s="134" t="s">
        <v>19</v>
      </c>
      <c r="N264" s="135" t="s">
        <v>43</v>
      </c>
      <c r="P264" s="136">
        <f>O264*H264</f>
        <v>0</v>
      </c>
      <c r="Q264" s="136">
        <v>0</v>
      </c>
      <c r="R264" s="136">
        <f>Q264*H264</f>
        <v>0</v>
      </c>
      <c r="S264" s="136">
        <v>0</v>
      </c>
      <c r="T264" s="137">
        <f>S264*H264</f>
        <v>0</v>
      </c>
      <c r="AR264" s="138" t="s">
        <v>319</v>
      </c>
      <c r="AT264" s="138" t="s">
        <v>138</v>
      </c>
      <c r="AU264" s="138" t="s">
        <v>80</v>
      </c>
      <c r="AY264" s="17" t="s">
        <v>135</v>
      </c>
      <c r="BE264" s="139">
        <f>IF(N264="základní",J264,0)</f>
        <v>0</v>
      </c>
      <c r="BF264" s="139">
        <f>IF(N264="snížená",J264,0)</f>
        <v>0</v>
      </c>
      <c r="BG264" s="139">
        <f>IF(N264="zákl. přenesená",J264,0)</f>
        <v>0</v>
      </c>
      <c r="BH264" s="139">
        <f>IF(N264="sníž. přenesená",J264,0)</f>
        <v>0</v>
      </c>
      <c r="BI264" s="139">
        <f>IF(N264="nulová",J264,0)</f>
        <v>0</v>
      </c>
      <c r="BJ264" s="17" t="s">
        <v>80</v>
      </c>
      <c r="BK264" s="139">
        <f>ROUND(I264*H264,2)</f>
        <v>0</v>
      </c>
      <c r="BL264" s="17" t="s">
        <v>319</v>
      </c>
      <c r="BM264" s="138" t="s">
        <v>939</v>
      </c>
    </row>
    <row r="265" spans="2:65" s="1" customFormat="1" ht="18">
      <c r="B265" s="32"/>
      <c r="D265" s="145" t="s">
        <v>1386</v>
      </c>
      <c r="F265" s="184" t="s">
        <v>1444</v>
      </c>
      <c r="I265" s="142"/>
      <c r="L265" s="32"/>
      <c r="M265" s="143"/>
      <c r="T265" s="53"/>
      <c r="AT265" s="17" t="s">
        <v>1386</v>
      </c>
      <c r="AU265" s="17" t="s">
        <v>80</v>
      </c>
    </row>
    <row r="266" spans="2:65" s="1" customFormat="1" ht="78" customHeight="1">
      <c r="B266" s="32"/>
      <c r="C266" s="127" t="s">
        <v>898</v>
      </c>
      <c r="D266" s="127" t="s">
        <v>138</v>
      </c>
      <c r="E266" s="128" t="s">
        <v>1521</v>
      </c>
      <c r="F266" s="129" t="s">
        <v>1782</v>
      </c>
      <c r="G266" s="130" t="s">
        <v>222</v>
      </c>
      <c r="H266" s="131">
        <v>1</v>
      </c>
      <c r="I266" s="132"/>
      <c r="J266" s="133">
        <f>ROUND(I266*H266,2)</f>
        <v>0</v>
      </c>
      <c r="K266" s="129" t="s">
        <v>19</v>
      </c>
      <c r="L266" s="32"/>
      <c r="M266" s="134" t="s">
        <v>19</v>
      </c>
      <c r="N266" s="135" t="s">
        <v>43</v>
      </c>
      <c r="P266" s="136">
        <f>O266*H266</f>
        <v>0</v>
      </c>
      <c r="Q266" s="136">
        <v>0</v>
      </c>
      <c r="R266" s="136">
        <f>Q266*H266</f>
        <v>0</v>
      </c>
      <c r="S266" s="136">
        <v>0</v>
      </c>
      <c r="T266" s="137">
        <f>S266*H266</f>
        <v>0</v>
      </c>
      <c r="AR266" s="138" t="s">
        <v>319</v>
      </c>
      <c r="AT266" s="138" t="s">
        <v>138</v>
      </c>
      <c r="AU266" s="138" t="s">
        <v>80</v>
      </c>
      <c r="AY266" s="17" t="s">
        <v>135</v>
      </c>
      <c r="BE266" s="139">
        <f>IF(N266="základní",J266,0)</f>
        <v>0</v>
      </c>
      <c r="BF266" s="139">
        <f>IF(N266="snížená",J266,0)</f>
        <v>0</v>
      </c>
      <c r="BG266" s="139">
        <f>IF(N266="zákl. přenesená",J266,0)</f>
        <v>0</v>
      </c>
      <c r="BH266" s="139">
        <f>IF(N266="sníž. přenesená",J266,0)</f>
        <v>0</v>
      </c>
      <c r="BI266" s="139">
        <f>IF(N266="nulová",J266,0)</f>
        <v>0</v>
      </c>
      <c r="BJ266" s="17" t="s">
        <v>80</v>
      </c>
      <c r="BK266" s="139">
        <f>ROUND(I266*H266,2)</f>
        <v>0</v>
      </c>
      <c r="BL266" s="17" t="s">
        <v>319</v>
      </c>
      <c r="BM266" s="138" t="s">
        <v>942</v>
      </c>
    </row>
    <row r="267" spans="2:65" s="1" customFormat="1" ht="18">
      <c r="B267" s="32"/>
      <c r="D267" s="145" t="s">
        <v>1386</v>
      </c>
      <c r="F267" s="184" t="s">
        <v>1444</v>
      </c>
      <c r="I267" s="142"/>
      <c r="L267" s="32"/>
      <c r="M267" s="143"/>
      <c r="T267" s="53"/>
      <c r="AT267" s="17" t="s">
        <v>1386</v>
      </c>
      <c r="AU267" s="17" t="s">
        <v>80</v>
      </c>
    </row>
    <row r="268" spans="2:65" s="1" customFormat="1" ht="28.5" customHeight="1">
      <c r="B268" s="32"/>
      <c r="C268" s="127" t="s">
        <v>392</v>
      </c>
      <c r="D268" s="127" t="s">
        <v>138</v>
      </c>
      <c r="E268" s="128" t="s">
        <v>1522</v>
      </c>
      <c r="F268" s="129" t="s">
        <v>1783</v>
      </c>
      <c r="G268" s="130" t="s">
        <v>222</v>
      </c>
      <c r="H268" s="131">
        <v>1</v>
      </c>
      <c r="I268" s="132"/>
      <c r="J268" s="133">
        <f>ROUND(I268*H268,2)</f>
        <v>0</v>
      </c>
      <c r="K268" s="129" t="s">
        <v>19</v>
      </c>
      <c r="L268" s="32"/>
      <c r="M268" s="134" t="s">
        <v>19</v>
      </c>
      <c r="N268" s="135" t="s">
        <v>43</v>
      </c>
      <c r="P268" s="136">
        <f>O268*H268</f>
        <v>0</v>
      </c>
      <c r="Q268" s="136">
        <v>0</v>
      </c>
      <c r="R268" s="136">
        <f>Q268*H268</f>
        <v>0</v>
      </c>
      <c r="S268" s="136">
        <v>0</v>
      </c>
      <c r="T268" s="137">
        <f>S268*H268</f>
        <v>0</v>
      </c>
      <c r="AR268" s="138" t="s">
        <v>319</v>
      </c>
      <c r="AT268" s="138" t="s">
        <v>138</v>
      </c>
      <c r="AU268" s="138" t="s">
        <v>80</v>
      </c>
      <c r="AY268" s="17" t="s">
        <v>135</v>
      </c>
      <c r="BE268" s="139">
        <f>IF(N268="základní",J268,0)</f>
        <v>0</v>
      </c>
      <c r="BF268" s="139">
        <f>IF(N268="snížená",J268,0)</f>
        <v>0</v>
      </c>
      <c r="BG268" s="139">
        <f>IF(N268="zákl. přenesená",J268,0)</f>
        <v>0</v>
      </c>
      <c r="BH268" s="139">
        <f>IF(N268="sníž. přenesená",J268,0)</f>
        <v>0</v>
      </c>
      <c r="BI268" s="139">
        <f>IF(N268="nulová",J268,0)</f>
        <v>0</v>
      </c>
      <c r="BJ268" s="17" t="s">
        <v>80</v>
      </c>
      <c r="BK268" s="139">
        <f>ROUND(I268*H268,2)</f>
        <v>0</v>
      </c>
      <c r="BL268" s="17" t="s">
        <v>319</v>
      </c>
      <c r="BM268" s="138" t="s">
        <v>946</v>
      </c>
    </row>
    <row r="269" spans="2:65" s="1" customFormat="1" ht="18">
      <c r="B269" s="32"/>
      <c r="D269" s="145" t="s">
        <v>1386</v>
      </c>
      <c r="F269" s="184" t="s">
        <v>1387</v>
      </c>
      <c r="I269" s="142"/>
      <c r="L269" s="32"/>
      <c r="M269" s="143"/>
      <c r="T269" s="53"/>
      <c r="AT269" s="17" t="s">
        <v>1386</v>
      </c>
      <c r="AU269" s="17" t="s">
        <v>80</v>
      </c>
    </row>
    <row r="270" spans="2:65" s="1" customFormat="1" ht="66.75" customHeight="1">
      <c r="B270" s="32"/>
      <c r="C270" s="127" t="s">
        <v>906</v>
      </c>
      <c r="D270" s="127" t="s">
        <v>138</v>
      </c>
      <c r="E270" s="128" t="s">
        <v>1523</v>
      </c>
      <c r="F270" s="129" t="s">
        <v>1784</v>
      </c>
      <c r="G270" s="130" t="s">
        <v>222</v>
      </c>
      <c r="H270" s="131">
        <v>1</v>
      </c>
      <c r="I270" s="132"/>
      <c r="J270" s="133">
        <f>ROUND(I270*H270,2)</f>
        <v>0</v>
      </c>
      <c r="K270" s="129" t="s">
        <v>19</v>
      </c>
      <c r="L270" s="32"/>
      <c r="M270" s="134" t="s">
        <v>19</v>
      </c>
      <c r="N270" s="135" t="s">
        <v>43</v>
      </c>
      <c r="P270" s="136">
        <f>O270*H270</f>
        <v>0</v>
      </c>
      <c r="Q270" s="136">
        <v>0</v>
      </c>
      <c r="R270" s="136">
        <f>Q270*H270</f>
        <v>0</v>
      </c>
      <c r="S270" s="136">
        <v>0</v>
      </c>
      <c r="T270" s="137">
        <f>S270*H270</f>
        <v>0</v>
      </c>
      <c r="AR270" s="138" t="s">
        <v>319</v>
      </c>
      <c r="AT270" s="138" t="s">
        <v>138</v>
      </c>
      <c r="AU270" s="138" t="s">
        <v>80</v>
      </c>
      <c r="AY270" s="17" t="s">
        <v>135</v>
      </c>
      <c r="BE270" s="139">
        <f>IF(N270="základní",J270,0)</f>
        <v>0</v>
      </c>
      <c r="BF270" s="139">
        <f>IF(N270="snížená",J270,0)</f>
        <v>0</v>
      </c>
      <c r="BG270" s="139">
        <f>IF(N270="zákl. přenesená",J270,0)</f>
        <v>0</v>
      </c>
      <c r="BH270" s="139">
        <f>IF(N270="sníž. přenesená",J270,0)</f>
        <v>0</v>
      </c>
      <c r="BI270" s="139">
        <f>IF(N270="nulová",J270,0)</f>
        <v>0</v>
      </c>
      <c r="BJ270" s="17" t="s">
        <v>80</v>
      </c>
      <c r="BK270" s="139">
        <f>ROUND(I270*H270,2)</f>
        <v>0</v>
      </c>
      <c r="BL270" s="17" t="s">
        <v>319</v>
      </c>
      <c r="BM270" s="138" t="s">
        <v>949</v>
      </c>
    </row>
    <row r="271" spans="2:65" s="1" customFormat="1" ht="18">
      <c r="B271" s="32"/>
      <c r="D271" s="145" t="s">
        <v>1386</v>
      </c>
      <c r="F271" s="184" t="s">
        <v>1387</v>
      </c>
      <c r="I271" s="142"/>
      <c r="L271" s="32"/>
      <c r="M271" s="143"/>
      <c r="T271" s="53"/>
      <c r="AT271" s="17" t="s">
        <v>1386</v>
      </c>
      <c r="AU271" s="17" t="s">
        <v>80</v>
      </c>
    </row>
    <row r="272" spans="2:65" s="1" customFormat="1" ht="66.75" customHeight="1">
      <c r="B272" s="32"/>
      <c r="C272" s="127" t="s">
        <v>397</v>
      </c>
      <c r="D272" s="127" t="s">
        <v>138</v>
      </c>
      <c r="E272" s="128" t="s">
        <v>1524</v>
      </c>
      <c r="F272" s="129" t="s">
        <v>1784</v>
      </c>
      <c r="G272" s="130" t="s">
        <v>222</v>
      </c>
      <c r="H272" s="131">
        <v>1</v>
      </c>
      <c r="I272" s="132"/>
      <c r="J272" s="133">
        <f>ROUND(I272*H272,2)</f>
        <v>0</v>
      </c>
      <c r="K272" s="129" t="s">
        <v>19</v>
      </c>
      <c r="L272" s="32"/>
      <c r="M272" s="134" t="s">
        <v>19</v>
      </c>
      <c r="N272" s="135" t="s">
        <v>43</v>
      </c>
      <c r="P272" s="136">
        <f>O272*H272</f>
        <v>0</v>
      </c>
      <c r="Q272" s="136">
        <v>0</v>
      </c>
      <c r="R272" s="136">
        <f>Q272*H272</f>
        <v>0</v>
      </c>
      <c r="S272" s="136">
        <v>0</v>
      </c>
      <c r="T272" s="137">
        <f>S272*H272</f>
        <v>0</v>
      </c>
      <c r="AR272" s="138" t="s">
        <v>319</v>
      </c>
      <c r="AT272" s="138" t="s">
        <v>138</v>
      </c>
      <c r="AU272" s="138" t="s">
        <v>80</v>
      </c>
      <c r="AY272" s="17" t="s">
        <v>135</v>
      </c>
      <c r="BE272" s="139">
        <f>IF(N272="základní",J272,0)</f>
        <v>0</v>
      </c>
      <c r="BF272" s="139">
        <f>IF(N272="snížená",J272,0)</f>
        <v>0</v>
      </c>
      <c r="BG272" s="139">
        <f>IF(N272="zákl. přenesená",J272,0)</f>
        <v>0</v>
      </c>
      <c r="BH272" s="139">
        <f>IF(N272="sníž. přenesená",J272,0)</f>
        <v>0</v>
      </c>
      <c r="BI272" s="139">
        <f>IF(N272="nulová",J272,0)</f>
        <v>0</v>
      </c>
      <c r="BJ272" s="17" t="s">
        <v>80</v>
      </c>
      <c r="BK272" s="139">
        <f>ROUND(I272*H272,2)</f>
        <v>0</v>
      </c>
      <c r="BL272" s="17" t="s">
        <v>319</v>
      </c>
      <c r="BM272" s="138" t="s">
        <v>953</v>
      </c>
    </row>
    <row r="273" spans="2:65" s="1" customFormat="1" ht="18">
      <c r="B273" s="32"/>
      <c r="D273" s="145" t="s">
        <v>1386</v>
      </c>
      <c r="F273" s="184" t="s">
        <v>1387</v>
      </c>
      <c r="I273" s="142"/>
      <c r="L273" s="32"/>
      <c r="M273" s="143"/>
      <c r="T273" s="53"/>
      <c r="AT273" s="17" t="s">
        <v>1386</v>
      </c>
      <c r="AU273" s="17" t="s">
        <v>80</v>
      </c>
    </row>
    <row r="274" spans="2:65" s="1" customFormat="1" ht="66.75" customHeight="1">
      <c r="B274" s="32"/>
      <c r="C274" s="127" t="s">
        <v>915</v>
      </c>
      <c r="D274" s="127" t="s">
        <v>138</v>
      </c>
      <c r="E274" s="128" t="s">
        <v>1525</v>
      </c>
      <c r="F274" s="129" t="s">
        <v>1784</v>
      </c>
      <c r="G274" s="130" t="s">
        <v>222</v>
      </c>
      <c r="H274" s="131">
        <v>1</v>
      </c>
      <c r="I274" s="132"/>
      <c r="J274" s="133">
        <f>ROUND(I274*H274,2)</f>
        <v>0</v>
      </c>
      <c r="K274" s="129" t="s">
        <v>19</v>
      </c>
      <c r="L274" s="32"/>
      <c r="M274" s="134" t="s">
        <v>19</v>
      </c>
      <c r="N274" s="135" t="s">
        <v>43</v>
      </c>
      <c r="P274" s="136">
        <f>O274*H274</f>
        <v>0</v>
      </c>
      <c r="Q274" s="136">
        <v>0</v>
      </c>
      <c r="R274" s="136">
        <f>Q274*H274</f>
        <v>0</v>
      </c>
      <c r="S274" s="136">
        <v>0</v>
      </c>
      <c r="T274" s="137">
        <f>S274*H274</f>
        <v>0</v>
      </c>
      <c r="AR274" s="138" t="s">
        <v>319</v>
      </c>
      <c r="AT274" s="138" t="s">
        <v>138</v>
      </c>
      <c r="AU274" s="138" t="s">
        <v>80</v>
      </c>
      <c r="AY274" s="17" t="s">
        <v>135</v>
      </c>
      <c r="BE274" s="139">
        <f>IF(N274="základní",J274,0)</f>
        <v>0</v>
      </c>
      <c r="BF274" s="139">
        <f>IF(N274="snížená",J274,0)</f>
        <v>0</v>
      </c>
      <c r="BG274" s="139">
        <f>IF(N274="zákl. přenesená",J274,0)</f>
        <v>0</v>
      </c>
      <c r="BH274" s="139">
        <f>IF(N274="sníž. přenesená",J274,0)</f>
        <v>0</v>
      </c>
      <c r="BI274" s="139">
        <f>IF(N274="nulová",J274,0)</f>
        <v>0</v>
      </c>
      <c r="BJ274" s="17" t="s">
        <v>80</v>
      </c>
      <c r="BK274" s="139">
        <f>ROUND(I274*H274,2)</f>
        <v>0</v>
      </c>
      <c r="BL274" s="17" t="s">
        <v>319</v>
      </c>
      <c r="BM274" s="138" t="s">
        <v>956</v>
      </c>
    </row>
    <row r="275" spans="2:65" s="1" customFormat="1" ht="18">
      <c r="B275" s="32"/>
      <c r="D275" s="145" t="s">
        <v>1386</v>
      </c>
      <c r="F275" s="184" t="s">
        <v>1387</v>
      </c>
      <c r="I275" s="142"/>
      <c r="L275" s="32"/>
      <c r="M275" s="143"/>
      <c r="T275" s="53"/>
      <c r="AT275" s="17" t="s">
        <v>1386</v>
      </c>
      <c r="AU275" s="17" t="s">
        <v>80</v>
      </c>
    </row>
    <row r="276" spans="2:65" s="1" customFormat="1" ht="66.75" customHeight="1">
      <c r="B276" s="32"/>
      <c r="C276" s="127" t="s">
        <v>402</v>
      </c>
      <c r="D276" s="127" t="s">
        <v>138</v>
      </c>
      <c r="E276" s="128" t="s">
        <v>1526</v>
      </c>
      <c r="F276" s="129" t="s">
        <v>1784</v>
      </c>
      <c r="G276" s="130" t="s">
        <v>222</v>
      </c>
      <c r="H276" s="131">
        <v>1</v>
      </c>
      <c r="I276" s="132"/>
      <c r="J276" s="133">
        <f>ROUND(I276*H276,2)</f>
        <v>0</v>
      </c>
      <c r="K276" s="129" t="s">
        <v>19</v>
      </c>
      <c r="L276" s="32"/>
      <c r="M276" s="134" t="s">
        <v>19</v>
      </c>
      <c r="N276" s="135" t="s">
        <v>43</v>
      </c>
      <c r="P276" s="136">
        <f>O276*H276</f>
        <v>0</v>
      </c>
      <c r="Q276" s="136">
        <v>0</v>
      </c>
      <c r="R276" s="136">
        <f>Q276*H276</f>
        <v>0</v>
      </c>
      <c r="S276" s="136">
        <v>0</v>
      </c>
      <c r="T276" s="137">
        <f>S276*H276</f>
        <v>0</v>
      </c>
      <c r="AR276" s="138" t="s">
        <v>319</v>
      </c>
      <c r="AT276" s="138" t="s">
        <v>138</v>
      </c>
      <c r="AU276" s="138" t="s">
        <v>80</v>
      </c>
      <c r="AY276" s="17" t="s">
        <v>135</v>
      </c>
      <c r="BE276" s="139">
        <f>IF(N276="základní",J276,0)</f>
        <v>0</v>
      </c>
      <c r="BF276" s="139">
        <f>IF(N276="snížená",J276,0)</f>
        <v>0</v>
      </c>
      <c r="BG276" s="139">
        <f>IF(N276="zákl. přenesená",J276,0)</f>
        <v>0</v>
      </c>
      <c r="BH276" s="139">
        <f>IF(N276="sníž. přenesená",J276,0)</f>
        <v>0</v>
      </c>
      <c r="BI276" s="139">
        <f>IF(N276="nulová",J276,0)</f>
        <v>0</v>
      </c>
      <c r="BJ276" s="17" t="s">
        <v>80</v>
      </c>
      <c r="BK276" s="139">
        <f>ROUND(I276*H276,2)</f>
        <v>0</v>
      </c>
      <c r="BL276" s="17" t="s">
        <v>319</v>
      </c>
      <c r="BM276" s="138" t="s">
        <v>960</v>
      </c>
    </row>
    <row r="277" spans="2:65" s="1" customFormat="1" ht="18">
      <c r="B277" s="32"/>
      <c r="D277" s="145" t="s">
        <v>1386</v>
      </c>
      <c r="F277" s="184" t="s">
        <v>1387</v>
      </c>
      <c r="I277" s="142"/>
      <c r="L277" s="32"/>
      <c r="M277" s="143"/>
      <c r="T277" s="53"/>
      <c r="AT277" s="17" t="s">
        <v>1386</v>
      </c>
      <c r="AU277" s="17" t="s">
        <v>80</v>
      </c>
    </row>
    <row r="278" spans="2:65" s="1" customFormat="1" ht="16.5" customHeight="1">
      <c r="B278" s="32"/>
      <c r="C278" s="127" t="s">
        <v>415</v>
      </c>
      <c r="D278" s="127" t="s">
        <v>138</v>
      </c>
      <c r="E278" s="128" t="s">
        <v>1527</v>
      </c>
      <c r="F278" s="129" t="s">
        <v>1420</v>
      </c>
      <c r="G278" s="130" t="s">
        <v>222</v>
      </c>
      <c r="H278" s="131">
        <v>1</v>
      </c>
      <c r="I278" s="132"/>
      <c r="J278" s="133">
        <f>ROUND(I278*H278,2)</f>
        <v>0</v>
      </c>
      <c r="K278" s="129" t="s">
        <v>19</v>
      </c>
      <c r="L278" s="32"/>
      <c r="M278" s="134" t="s">
        <v>19</v>
      </c>
      <c r="N278" s="135" t="s">
        <v>43</v>
      </c>
      <c r="P278" s="136">
        <f>O278*H278</f>
        <v>0</v>
      </c>
      <c r="Q278" s="136">
        <v>0</v>
      </c>
      <c r="R278" s="136">
        <f>Q278*H278</f>
        <v>0</v>
      </c>
      <c r="S278" s="136">
        <v>0</v>
      </c>
      <c r="T278" s="137">
        <f>S278*H278</f>
        <v>0</v>
      </c>
      <c r="AR278" s="138" t="s">
        <v>319</v>
      </c>
      <c r="AT278" s="138" t="s">
        <v>138</v>
      </c>
      <c r="AU278" s="138" t="s">
        <v>80</v>
      </c>
      <c r="AY278" s="17" t="s">
        <v>135</v>
      </c>
      <c r="BE278" s="139">
        <f>IF(N278="základní",J278,0)</f>
        <v>0</v>
      </c>
      <c r="BF278" s="139">
        <f>IF(N278="snížená",J278,0)</f>
        <v>0</v>
      </c>
      <c r="BG278" s="139">
        <f>IF(N278="zákl. přenesená",J278,0)</f>
        <v>0</v>
      </c>
      <c r="BH278" s="139">
        <f>IF(N278="sníž. přenesená",J278,0)</f>
        <v>0</v>
      </c>
      <c r="BI278" s="139">
        <f>IF(N278="nulová",J278,0)</f>
        <v>0</v>
      </c>
      <c r="BJ278" s="17" t="s">
        <v>80</v>
      </c>
      <c r="BK278" s="139">
        <f>ROUND(I278*H278,2)</f>
        <v>0</v>
      </c>
      <c r="BL278" s="17" t="s">
        <v>319</v>
      </c>
      <c r="BM278" s="138" t="s">
        <v>985</v>
      </c>
    </row>
    <row r="279" spans="2:65" s="1" customFormat="1" ht="18">
      <c r="B279" s="32"/>
      <c r="D279" s="145" t="s">
        <v>1386</v>
      </c>
      <c r="F279" s="184" t="s">
        <v>1421</v>
      </c>
      <c r="I279" s="142"/>
      <c r="L279" s="32"/>
      <c r="M279" s="143"/>
      <c r="T279" s="53"/>
      <c r="AT279" s="17" t="s">
        <v>1386</v>
      </c>
      <c r="AU279" s="17" t="s">
        <v>80</v>
      </c>
    </row>
    <row r="280" spans="2:65" s="1" customFormat="1" ht="16.5" customHeight="1">
      <c r="B280" s="32"/>
      <c r="C280" s="127" t="s">
        <v>943</v>
      </c>
      <c r="D280" s="127" t="s">
        <v>138</v>
      </c>
      <c r="E280" s="128" t="s">
        <v>1528</v>
      </c>
      <c r="F280" s="129" t="s">
        <v>1420</v>
      </c>
      <c r="G280" s="130" t="s">
        <v>222</v>
      </c>
      <c r="H280" s="131">
        <v>1</v>
      </c>
      <c r="I280" s="132"/>
      <c r="J280" s="133">
        <f>ROUND(I280*H280,2)</f>
        <v>0</v>
      </c>
      <c r="K280" s="129" t="s">
        <v>19</v>
      </c>
      <c r="L280" s="32"/>
      <c r="M280" s="134" t="s">
        <v>19</v>
      </c>
      <c r="N280" s="135" t="s">
        <v>43</v>
      </c>
      <c r="P280" s="136">
        <f>O280*H280</f>
        <v>0</v>
      </c>
      <c r="Q280" s="136">
        <v>0</v>
      </c>
      <c r="R280" s="136">
        <f>Q280*H280</f>
        <v>0</v>
      </c>
      <c r="S280" s="136">
        <v>0</v>
      </c>
      <c r="T280" s="137">
        <f>S280*H280</f>
        <v>0</v>
      </c>
      <c r="AR280" s="138" t="s">
        <v>319</v>
      </c>
      <c r="AT280" s="138" t="s">
        <v>138</v>
      </c>
      <c r="AU280" s="138" t="s">
        <v>80</v>
      </c>
      <c r="AY280" s="17" t="s">
        <v>135</v>
      </c>
      <c r="BE280" s="139">
        <f>IF(N280="základní",J280,0)</f>
        <v>0</v>
      </c>
      <c r="BF280" s="139">
        <f>IF(N280="snížená",J280,0)</f>
        <v>0</v>
      </c>
      <c r="BG280" s="139">
        <f>IF(N280="zákl. přenesená",J280,0)</f>
        <v>0</v>
      </c>
      <c r="BH280" s="139">
        <f>IF(N280="sníž. přenesená",J280,0)</f>
        <v>0</v>
      </c>
      <c r="BI280" s="139">
        <f>IF(N280="nulová",J280,0)</f>
        <v>0</v>
      </c>
      <c r="BJ280" s="17" t="s">
        <v>80</v>
      </c>
      <c r="BK280" s="139">
        <f>ROUND(I280*H280,2)</f>
        <v>0</v>
      </c>
      <c r="BL280" s="17" t="s">
        <v>319</v>
      </c>
      <c r="BM280" s="138" t="s">
        <v>990</v>
      </c>
    </row>
    <row r="281" spans="2:65" s="1" customFormat="1" ht="18">
      <c r="B281" s="32"/>
      <c r="D281" s="145" t="s">
        <v>1386</v>
      </c>
      <c r="F281" s="184" t="s">
        <v>1421</v>
      </c>
      <c r="I281" s="142"/>
      <c r="L281" s="32"/>
      <c r="M281" s="143"/>
      <c r="T281" s="53"/>
      <c r="AT281" s="17" t="s">
        <v>1386</v>
      </c>
      <c r="AU281" s="17" t="s">
        <v>80</v>
      </c>
    </row>
    <row r="282" spans="2:65" s="1" customFormat="1" ht="16.5" customHeight="1">
      <c r="B282" s="32"/>
      <c r="C282" s="127" t="s">
        <v>422</v>
      </c>
      <c r="D282" s="127" t="s">
        <v>138</v>
      </c>
      <c r="E282" s="128" t="s">
        <v>1529</v>
      </c>
      <c r="F282" s="129" t="s">
        <v>1420</v>
      </c>
      <c r="G282" s="130" t="s">
        <v>222</v>
      </c>
      <c r="H282" s="131">
        <v>1</v>
      </c>
      <c r="I282" s="132"/>
      <c r="J282" s="133">
        <f>ROUND(I282*H282,2)</f>
        <v>0</v>
      </c>
      <c r="K282" s="129" t="s">
        <v>19</v>
      </c>
      <c r="L282" s="32"/>
      <c r="M282" s="134" t="s">
        <v>19</v>
      </c>
      <c r="N282" s="135" t="s">
        <v>43</v>
      </c>
      <c r="P282" s="136">
        <f>O282*H282</f>
        <v>0</v>
      </c>
      <c r="Q282" s="136">
        <v>0</v>
      </c>
      <c r="R282" s="136">
        <f>Q282*H282</f>
        <v>0</v>
      </c>
      <c r="S282" s="136">
        <v>0</v>
      </c>
      <c r="T282" s="137">
        <f>S282*H282</f>
        <v>0</v>
      </c>
      <c r="AR282" s="138" t="s">
        <v>319</v>
      </c>
      <c r="AT282" s="138" t="s">
        <v>138</v>
      </c>
      <c r="AU282" s="138" t="s">
        <v>80</v>
      </c>
      <c r="AY282" s="17" t="s">
        <v>135</v>
      </c>
      <c r="BE282" s="139">
        <f>IF(N282="základní",J282,0)</f>
        <v>0</v>
      </c>
      <c r="BF282" s="139">
        <f>IF(N282="snížená",J282,0)</f>
        <v>0</v>
      </c>
      <c r="BG282" s="139">
        <f>IF(N282="zákl. přenesená",J282,0)</f>
        <v>0</v>
      </c>
      <c r="BH282" s="139">
        <f>IF(N282="sníž. přenesená",J282,0)</f>
        <v>0</v>
      </c>
      <c r="BI282" s="139">
        <f>IF(N282="nulová",J282,0)</f>
        <v>0</v>
      </c>
      <c r="BJ282" s="17" t="s">
        <v>80</v>
      </c>
      <c r="BK282" s="139">
        <f>ROUND(I282*H282,2)</f>
        <v>0</v>
      </c>
      <c r="BL282" s="17" t="s">
        <v>319</v>
      </c>
      <c r="BM282" s="138" t="s">
        <v>994</v>
      </c>
    </row>
    <row r="283" spans="2:65" s="1" customFormat="1" ht="18">
      <c r="B283" s="32"/>
      <c r="D283" s="145" t="s">
        <v>1386</v>
      </c>
      <c r="F283" s="184" t="s">
        <v>1421</v>
      </c>
      <c r="I283" s="142"/>
      <c r="L283" s="32"/>
      <c r="M283" s="143"/>
      <c r="T283" s="53"/>
      <c r="AT283" s="17" t="s">
        <v>1386</v>
      </c>
      <c r="AU283" s="17" t="s">
        <v>80</v>
      </c>
    </row>
    <row r="284" spans="2:65" s="1" customFormat="1" ht="16.5" customHeight="1">
      <c r="B284" s="32"/>
      <c r="C284" s="127" t="s">
        <v>950</v>
      </c>
      <c r="D284" s="127" t="s">
        <v>138</v>
      </c>
      <c r="E284" s="128" t="s">
        <v>1530</v>
      </c>
      <c r="F284" s="129" t="s">
        <v>1420</v>
      </c>
      <c r="G284" s="130" t="s">
        <v>222</v>
      </c>
      <c r="H284" s="131">
        <v>1</v>
      </c>
      <c r="I284" s="132"/>
      <c r="J284" s="133">
        <f>ROUND(I284*H284,2)</f>
        <v>0</v>
      </c>
      <c r="K284" s="129" t="s">
        <v>19</v>
      </c>
      <c r="L284" s="32"/>
      <c r="M284" s="134" t="s">
        <v>19</v>
      </c>
      <c r="N284" s="135" t="s">
        <v>43</v>
      </c>
      <c r="P284" s="136">
        <f>O284*H284</f>
        <v>0</v>
      </c>
      <c r="Q284" s="136">
        <v>0</v>
      </c>
      <c r="R284" s="136">
        <f>Q284*H284</f>
        <v>0</v>
      </c>
      <c r="S284" s="136">
        <v>0</v>
      </c>
      <c r="T284" s="137">
        <f>S284*H284</f>
        <v>0</v>
      </c>
      <c r="AR284" s="138" t="s">
        <v>319</v>
      </c>
      <c r="AT284" s="138" t="s">
        <v>138</v>
      </c>
      <c r="AU284" s="138" t="s">
        <v>80</v>
      </c>
      <c r="AY284" s="17" t="s">
        <v>135</v>
      </c>
      <c r="BE284" s="139">
        <f>IF(N284="základní",J284,0)</f>
        <v>0</v>
      </c>
      <c r="BF284" s="139">
        <f>IF(N284="snížená",J284,0)</f>
        <v>0</v>
      </c>
      <c r="BG284" s="139">
        <f>IF(N284="zákl. přenesená",J284,0)</f>
        <v>0</v>
      </c>
      <c r="BH284" s="139">
        <f>IF(N284="sníž. přenesená",J284,0)</f>
        <v>0</v>
      </c>
      <c r="BI284" s="139">
        <f>IF(N284="nulová",J284,0)</f>
        <v>0</v>
      </c>
      <c r="BJ284" s="17" t="s">
        <v>80</v>
      </c>
      <c r="BK284" s="139">
        <f>ROUND(I284*H284,2)</f>
        <v>0</v>
      </c>
      <c r="BL284" s="17" t="s">
        <v>319</v>
      </c>
      <c r="BM284" s="138" t="s">
        <v>997</v>
      </c>
    </row>
    <row r="285" spans="2:65" s="1" customFormat="1" ht="18">
      <c r="B285" s="32"/>
      <c r="D285" s="145" t="s">
        <v>1386</v>
      </c>
      <c r="F285" s="184" t="s">
        <v>1421</v>
      </c>
      <c r="I285" s="142"/>
      <c r="L285" s="32"/>
      <c r="M285" s="143"/>
      <c r="T285" s="53"/>
      <c r="AT285" s="17" t="s">
        <v>1386</v>
      </c>
      <c r="AU285" s="17" t="s">
        <v>80</v>
      </c>
    </row>
    <row r="286" spans="2:65" s="1" customFormat="1" ht="16.5" customHeight="1">
      <c r="B286" s="32"/>
      <c r="C286" s="127" t="s">
        <v>427</v>
      </c>
      <c r="D286" s="127" t="s">
        <v>138</v>
      </c>
      <c r="E286" s="128" t="s">
        <v>1531</v>
      </c>
      <c r="F286" s="129" t="s">
        <v>1532</v>
      </c>
      <c r="G286" s="130" t="s">
        <v>222</v>
      </c>
      <c r="H286" s="131">
        <v>1</v>
      </c>
      <c r="I286" s="132"/>
      <c r="J286" s="133">
        <f>ROUND(I286*H286,2)</f>
        <v>0</v>
      </c>
      <c r="K286" s="129" t="s">
        <v>19</v>
      </c>
      <c r="L286" s="32"/>
      <c r="M286" s="134" t="s">
        <v>19</v>
      </c>
      <c r="N286" s="135" t="s">
        <v>43</v>
      </c>
      <c r="P286" s="136">
        <f>O286*H286</f>
        <v>0</v>
      </c>
      <c r="Q286" s="136">
        <v>0</v>
      </c>
      <c r="R286" s="136">
        <f>Q286*H286</f>
        <v>0</v>
      </c>
      <c r="S286" s="136">
        <v>0</v>
      </c>
      <c r="T286" s="137">
        <f>S286*H286</f>
        <v>0</v>
      </c>
      <c r="AR286" s="138" t="s">
        <v>319</v>
      </c>
      <c r="AT286" s="138" t="s">
        <v>138</v>
      </c>
      <c r="AU286" s="138" t="s">
        <v>80</v>
      </c>
      <c r="AY286" s="17" t="s">
        <v>135</v>
      </c>
      <c r="BE286" s="139">
        <f>IF(N286="základní",J286,0)</f>
        <v>0</v>
      </c>
      <c r="BF286" s="139">
        <f>IF(N286="snížená",J286,0)</f>
        <v>0</v>
      </c>
      <c r="BG286" s="139">
        <f>IF(N286="zákl. přenesená",J286,0)</f>
        <v>0</v>
      </c>
      <c r="BH286" s="139">
        <f>IF(N286="sníž. přenesená",J286,0)</f>
        <v>0</v>
      </c>
      <c r="BI286" s="139">
        <f>IF(N286="nulová",J286,0)</f>
        <v>0</v>
      </c>
      <c r="BJ286" s="17" t="s">
        <v>80</v>
      </c>
      <c r="BK286" s="139">
        <f>ROUND(I286*H286,2)</f>
        <v>0</v>
      </c>
      <c r="BL286" s="17" t="s">
        <v>319</v>
      </c>
      <c r="BM286" s="138" t="s">
        <v>1001</v>
      </c>
    </row>
    <row r="287" spans="2:65" s="1" customFormat="1" ht="18">
      <c r="B287" s="32"/>
      <c r="D287" s="145" t="s">
        <v>1386</v>
      </c>
      <c r="F287" s="184" t="s">
        <v>1533</v>
      </c>
      <c r="I287" s="142"/>
      <c r="L287" s="32"/>
      <c r="M287" s="143"/>
      <c r="T287" s="53"/>
      <c r="AT287" s="17" t="s">
        <v>1386</v>
      </c>
      <c r="AU287" s="17" t="s">
        <v>80</v>
      </c>
    </row>
    <row r="288" spans="2:65" s="1" customFormat="1" ht="16.5" customHeight="1">
      <c r="B288" s="32"/>
      <c r="C288" s="127" t="s">
        <v>957</v>
      </c>
      <c r="D288" s="127" t="s">
        <v>138</v>
      </c>
      <c r="E288" s="128" t="s">
        <v>1534</v>
      </c>
      <c r="F288" s="129" t="s">
        <v>1420</v>
      </c>
      <c r="G288" s="130" t="s">
        <v>222</v>
      </c>
      <c r="H288" s="131">
        <v>1</v>
      </c>
      <c r="I288" s="132"/>
      <c r="J288" s="133">
        <f>ROUND(I288*H288,2)</f>
        <v>0</v>
      </c>
      <c r="K288" s="129" t="s">
        <v>19</v>
      </c>
      <c r="L288" s="32"/>
      <c r="M288" s="134" t="s">
        <v>19</v>
      </c>
      <c r="N288" s="135" t="s">
        <v>43</v>
      </c>
      <c r="P288" s="136">
        <f>O288*H288</f>
        <v>0</v>
      </c>
      <c r="Q288" s="136">
        <v>0</v>
      </c>
      <c r="R288" s="136">
        <f>Q288*H288</f>
        <v>0</v>
      </c>
      <c r="S288" s="136">
        <v>0</v>
      </c>
      <c r="T288" s="137">
        <f>S288*H288</f>
        <v>0</v>
      </c>
      <c r="AR288" s="138" t="s">
        <v>319</v>
      </c>
      <c r="AT288" s="138" t="s">
        <v>138</v>
      </c>
      <c r="AU288" s="138" t="s">
        <v>80</v>
      </c>
      <c r="AY288" s="17" t="s">
        <v>135</v>
      </c>
      <c r="BE288" s="139">
        <f>IF(N288="základní",J288,0)</f>
        <v>0</v>
      </c>
      <c r="BF288" s="139">
        <f>IF(N288="snížená",J288,0)</f>
        <v>0</v>
      </c>
      <c r="BG288" s="139">
        <f>IF(N288="zákl. přenesená",J288,0)</f>
        <v>0</v>
      </c>
      <c r="BH288" s="139">
        <f>IF(N288="sníž. přenesená",J288,0)</f>
        <v>0</v>
      </c>
      <c r="BI288" s="139">
        <f>IF(N288="nulová",J288,0)</f>
        <v>0</v>
      </c>
      <c r="BJ288" s="17" t="s">
        <v>80</v>
      </c>
      <c r="BK288" s="139">
        <f>ROUND(I288*H288,2)</f>
        <v>0</v>
      </c>
      <c r="BL288" s="17" t="s">
        <v>319</v>
      </c>
      <c r="BM288" s="138" t="s">
        <v>1004</v>
      </c>
    </row>
    <row r="289" spans="2:65" s="1" customFormat="1" ht="18">
      <c r="B289" s="32"/>
      <c r="D289" s="145" t="s">
        <v>1386</v>
      </c>
      <c r="F289" s="184" t="s">
        <v>1421</v>
      </c>
      <c r="I289" s="142"/>
      <c r="L289" s="32"/>
      <c r="M289" s="143"/>
      <c r="T289" s="53"/>
      <c r="AT289" s="17" t="s">
        <v>1386</v>
      </c>
      <c r="AU289" s="17" t="s">
        <v>80</v>
      </c>
    </row>
    <row r="290" spans="2:65" s="1" customFormat="1" ht="16.5" customHeight="1">
      <c r="B290" s="32"/>
      <c r="C290" s="127" t="s">
        <v>432</v>
      </c>
      <c r="D290" s="127" t="s">
        <v>138</v>
      </c>
      <c r="E290" s="128" t="s">
        <v>1535</v>
      </c>
      <c r="F290" s="129" t="s">
        <v>1536</v>
      </c>
      <c r="G290" s="130" t="s">
        <v>222</v>
      </c>
      <c r="H290" s="131">
        <v>1</v>
      </c>
      <c r="I290" s="132"/>
      <c r="J290" s="133">
        <f>ROUND(I290*H290,2)</f>
        <v>0</v>
      </c>
      <c r="K290" s="129" t="s">
        <v>19</v>
      </c>
      <c r="L290" s="32"/>
      <c r="M290" s="134" t="s">
        <v>19</v>
      </c>
      <c r="N290" s="135" t="s">
        <v>43</v>
      </c>
      <c r="P290" s="136">
        <f>O290*H290</f>
        <v>0</v>
      </c>
      <c r="Q290" s="136">
        <v>0</v>
      </c>
      <c r="R290" s="136">
        <f>Q290*H290</f>
        <v>0</v>
      </c>
      <c r="S290" s="136">
        <v>0</v>
      </c>
      <c r="T290" s="137">
        <f>S290*H290</f>
        <v>0</v>
      </c>
      <c r="AR290" s="138" t="s">
        <v>319</v>
      </c>
      <c r="AT290" s="138" t="s">
        <v>138</v>
      </c>
      <c r="AU290" s="138" t="s">
        <v>80</v>
      </c>
      <c r="AY290" s="17" t="s">
        <v>135</v>
      </c>
      <c r="BE290" s="139">
        <f>IF(N290="základní",J290,0)</f>
        <v>0</v>
      </c>
      <c r="BF290" s="139">
        <f>IF(N290="snížená",J290,0)</f>
        <v>0</v>
      </c>
      <c r="BG290" s="139">
        <f>IF(N290="zákl. přenesená",J290,0)</f>
        <v>0</v>
      </c>
      <c r="BH290" s="139">
        <f>IF(N290="sníž. přenesená",J290,0)</f>
        <v>0</v>
      </c>
      <c r="BI290" s="139">
        <f>IF(N290="nulová",J290,0)</f>
        <v>0</v>
      </c>
      <c r="BJ290" s="17" t="s">
        <v>80</v>
      </c>
      <c r="BK290" s="139">
        <f>ROUND(I290*H290,2)</f>
        <v>0</v>
      </c>
      <c r="BL290" s="17" t="s">
        <v>319</v>
      </c>
      <c r="BM290" s="138" t="s">
        <v>1008</v>
      </c>
    </row>
    <row r="291" spans="2:65" s="1" customFormat="1" ht="18">
      <c r="B291" s="32"/>
      <c r="D291" s="145" t="s">
        <v>1386</v>
      </c>
      <c r="F291" s="184" t="s">
        <v>1390</v>
      </c>
      <c r="I291" s="142"/>
      <c r="L291" s="32"/>
      <c r="M291" s="143"/>
      <c r="T291" s="53"/>
      <c r="AT291" s="17" t="s">
        <v>1386</v>
      </c>
      <c r="AU291" s="17" t="s">
        <v>80</v>
      </c>
    </row>
    <row r="292" spans="2:65" s="1" customFormat="1" ht="16.5" customHeight="1">
      <c r="B292" s="32"/>
      <c r="C292" s="127" t="s">
        <v>968</v>
      </c>
      <c r="D292" s="127" t="s">
        <v>138</v>
      </c>
      <c r="E292" s="128" t="s">
        <v>1537</v>
      </c>
      <c r="F292" s="129" t="s">
        <v>1538</v>
      </c>
      <c r="G292" s="130" t="s">
        <v>222</v>
      </c>
      <c r="H292" s="131">
        <v>1</v>
      </c>
      <c r="I292" s="132"/>
      <c r="J292" s="133">
        <f>ROUND(I292*H292,2)</f>
        <v>0</v>
      </c>
      <c r="K292" s="129" t="s">
        <v>19</v>
      </c>
      <c r="L292" s="32"/>
      <c r="M292" s="134" t="s">
        <v>19</v>
      </c>
      <c r="N292" s="135" t="s">
        <v>43</v>
      </c>
      <c r="P292" s="136">
        <f>O292*H292</f>
        <v>0</v>
      </c>
      <c r="Q292" s="136">
        <v>0</v>
      </c>
      <c r="R292" s="136">
        <f>Q292*H292</f>
        <v>0</v>
      </c>
      <c r="S292" s="136">
        <v>0</v>
      </c>
      <c r="T292" s="137">
        <f>S292*H292</f>
        <v>0</v>
      </c>
      <c r="AR292" s="138" t="s">
        <v>319</v>
      </c>
      <c r="AT292" s="138" t="s">
        <v>138</v>
      </c>
      <c r="AU292" s="138" t="s">
        <v>80</v>
      </c>
      <c r="AY292" s="17" t="s">
        <v>135</v>
      </c>
      <c r="BE292" s="139">
        <f>IF(N292="základní",J292,0)</f>
        <v>0</v>
      </c>
      <c r="BF292" s="139">
        <f>IF(N292="snížená",J292,0)</f>
        <v>0</v>
      </c>
      <c r="BG292" s="139">
        <f>IF(N292="zákl. přenesená",J292,0)</f>
        <v>0</v>
      </c>
      <c r="BH292" s="139">
        <f>IF(N292="sníž. přenesená",J292,0)</f>
        <v>0</v>
      </c>
      <c r="BI292" s="139">
        <f>IF(N292="nulová",J292,0)</f>
        <v>0</v>
      </c>
      <c r="BJ292" s="17" t="s">
        <v>80</v>
      </c>
      <c r="BK292" s="139">
        <f>ROUND(I292*H292,2)</f>
        <v>0</v>
      </c>
      <c r="BL292" s="17" t="s">
        <v>319</v>
      </c>
      <c r="BM292" s="138" t="s">
        <v>1011</v>
      </c>
    </row>
    <row r="293" spans="2:65" s="1" customFormat="1" ht="18">
      <c r="B293" s="32"/>
      <c r="D293" s="145" t="s">
        <v>1386</v>
      </c>
      <c r="F293" s="184" t="s">
        <v>1390</v>
      </c>
      <c r="I293" s="142"/>
      <c r="L293" s="32"/>
      <c r="M293" s="143"/>
      <c r="T293" s="53"/>
      <c r="AT293" s="17" t="s">
        <v>1386</v>
      </c>
      <c r="AU293" s="17" t="s">
        <v>80</v>
      </c>
    </row>
    <row r="294" spans="2:65" s="1" customFormat="1" ht="16.5" customHeight="1">
      <c r="B294" s="32"/>
      <c r="C294" s="127" t="s">
        <v>795</v>
      </c>
      <c r="D294" s="127" t="s">
        <v>138</v>
      </c>
      <c r="E294" s="128" t="s">
        <v>1539</v>
      </c>
      <c r="F294" s="129" t="s">
        <v>1540</v>
      </c>
      <c r="G294" s="130" t="s">
        <v>222</v>
      </c>
      <c r="H294" s="131">
        <v>1</v>
      </c>
      <c r="I294" s="132"/>
      <c r="J294" s="133">
        <f>ROUND(I294*H294,2)</f>
        <v>0</v>
      </c>
      <c r="K294" s="129" t="s">
        <v>19</v>
      </c>
      <c r="L294" s="32"/>
      <c r="M294" s="134" t="s">
        <v>19</v>
      </c>
      <c r="N294" s="135" t="s">
        <v>43</v>
      </c>
      <c r="P294" s="136">
        <f>O294*H294</f>
        <v>0</v>
      </c>
      <c r="Q294" s="136">
        <v>0</v>
      </c>
      <c r="R294" s="136">
        <f>Q294*H294</f>
        <v>0</v>
      </c>
      <c r="S294" s="136">
        <v>0</v>
      </c>
      <c r="T294" s="137">
        <f>S294*H294</f>
        <v>0</v>
      </c>
      <c r="AR294" s="138" t="s">
        <v>319</v>
      </c>
      <c r="AT294" s="138" t="s">
        <v>138</v>
      </c>
      <c r="AU294" s="138" t="s">
        <v>80</v>
      </c>
      <c r="AY294" s="17" t="s">
        <v>135</v>
      </c>
      <c r="BE294" s="139">
        <f>IF(N294="základní",J294,0)</f>
        <v>0</v>
      </c>
      <c r="BF294" s="139">
        <f>IF(N294="snížená",J294,0)</f>
        <v>0</v>
      </c>
      <c r="BG294" s="139">
        <f>IF(N294="zákl. přenesená",J294,0)</f>
        <v>0</v>
      </c>
      <c r="BH294" s="139">
        <f>IF(N294="sníž. přenesená",J294,0)</f>
        <v>0</v>
      </c>
      <c r="BI294" s="139">
        <f>IF(N294="nulová",J294,0)</f>
        <v>0</v>
      </c>
      <c r="BJ294" s="17" t="s">
        <v>80</v>
      </c>
      <c r="BK294" s="139">
        <f>ROUND(I294*H294,2)</f>
        <v>0</v>
      </c>
      <c r="BL294" s="17" t="s">
        <v>319</v>
      </c>
      <c r="BM294" s="138" t="s">
        <v>1015</v>
      </c>
    </row>
    <row r="295" spans="2:65" s="1" customFormat="1" ht="18">
      <c r="B295" s="32"/>
      <c r="D295" s="145" t="s">
        <v>1386</v>
      </c>
      <c r="F295" s="184" t="s">
        <v>1397</v>
      </c>
      <c r="I295" s="142"/>
      <c r="L295" s="32"/>
      <c r="M295" s="143"/>
      <c r="T295" s="53"/>
      <c r="AT295" s="17" t="s">
        <v>1386</v>
      </c>
      <c r="AU295" s="17" t="s">
        <v>80</v>
      </c>
    </row>
    <row r="296" spans="2:65" s="1" customFormat="1" ht="16.5" customHeight="1">
      <c r="B296" s="32"/>
      <c r="C296" s="127" t="s">
        <v>975</v>
      </c>
      <c r="D296" s="127" t="s">
        <v>138</v>
      </c>
      <c r="E296" s="128" t="s">
        <v>1541</v>
      </c>
      <c r="F296" s="129" t="s">
        <v>1542</v>
      </c>
      <c r="G296" s="130" t="s">
        <v>222</v>
      </c>
      <c r="H296" s="131">
        <v>1</v>
      </c>
      <c r="I296" s="132"/>
      <c r="J296" s="133">
        <f>ROUND(I296*H296,2)</f>
        <v>0</v>
      </c>
      <c r="K296" s="129" t="s">
        <v>19</v>
      </c>
      <c r="L296" s="32"/>
      <c r="M296" s="134" t="s">
        <v>19</v>
      </c>
      <c r="N296" s="135" t="s">
        <v>43</v>
      </c>
      <c r="P296" s="136">
        <f>O296*H296</f>
        <v>0</v>
      </c>
      <c r="Q296" s="136">
        <v>0</v>
      </c>
      <c r="R296" s="136">
        <f>Q296*H296</f>
        <v>0</v>
      </c>
      <c r="S296" s="136">
        <v>0</v>
      </c>
      <c r="T296" s="137">
        <f>S296*H296</f>
        <v>0</v>
      </c>
      <c r="AR296" s="138" t="s">
        <v>319</v>
      </c>
      <c r="AT296" s="138" t="s">
        <v>138</v>
      </c>
      <c r="AU296" s="138" t="s">
        <v>80</v>
      </c>
      <c r="AY296" s="17" t="s">
        <v>135</v>
      </c>
      <c r="BE296" s="139">
        <f>IF(N296="základní",J296,0)</f>
        <v>0</v>
      </c>
      <c r="BF296" s="139">
        <f>IF(N296="snížená",J296,0)</f>
        <v>0</v>
      </c>
      <c r="BG296" s="139">
        <f>IF(N296="zákl. přenesená",J296,0)</f>
        <v>0</v>
      </c>
      <c r="BH296" s="139">
        <f>IF(N296="sníž. přenesená",J296,0)</f>
        <v>0</v>
      </c>
      <c r="BI296" s="139">
        <f>IF(N296="nulová",J296,0)</f>
        <v>0</v>
      </c>
      <c r="BJ296" s="17" t="s">
        <v>80</v>
      </c>
      <c r="BK296" s="139">
        <f>ROUND(I296*H296,2)</f>
        <v>0</v>
      </c>
      <c r="BL296" s="17" t="s">
        <v>319</v>
      </c>
      <c r="BM296" s="138" t="s">
        <v>1018</v>
      </c>
    </row>
    <row r="297" spans="2:65" s="1" customFormat="1" ht="18">
      <c r="B297" s="32"/>
      <c r="D297" s="145" t="s">
        <v>1386</v>
      </c>
      <c r="F297" s="184" t="s">
        <v>1397</v>
      </c>
      <c r="I297" s="142"/>
      <c r="L297" s="32"/>
      <c r="M297" s="143"/>
      <c r="T297" s="53"/>
      <c r="AT297" s="17" t="s">
        <v>1386</v>
      </c>
      <c r="AU297" s="17" t="s">
        <v>80</v>
      </c>
    </row>
    <row r="298" spans="2:65" s="1" customFormat="1" ht="16.5" customHeight="1">
      <c r="B298" s="32"/>
      <c r="C298" s="127" t="s">
        <v>798</v>
      </c>
      <c r="D298" s="127" t="s">
        <v>138</v>
      </c>
      <c r="E298" s="128" t="s">
        <v>1543</v>
      </c>
      <c r="F298" s="129" t="s">
        <v>1544</v>
      </c>
      <c r="G298" s="130" t="s">
        <v>222</v>
      </c>
      <c r="H298" s="131">
        <v>1</v>
      </c>
      <c r="I298" s="132"/>
      <c r="J298" s="133">
        <f>ROUND(I298*H298,2)</f>
        <v>0</v>
      </c>
      <c r="K298" s="129" t="s">
        <v>19</v>
      </c>
      <c r="L298" s="32"/>
      <c r="M298" s="134" t="s">
        <v>19</v>
      </c>
      <c r="N298" s="135" t="s">
        <v>43</v>
      </c>
      <c r="P298" s="136">
        <f>O298*H298</f>
        <v>0</v>
      </c>
      <c r="Q298" s="136">
        <v>0</v>
      </c>
      <c r="R298" s="136">
        <f>Q298*H298</f>
        <v>0</v>
      </c>
      <c r="S298" s="136">
        <v>0</v>
      </c>
      <c r="T298" s="137">
        <f>S298*H298</f>
        <v>0</v>
      </c>
      <c r="AR298" s="138" t="s">
        <v>319</v>
      </c>
      <c r="AT298" s="138" t="s">
        <v>138</v>
      </c>
      <c r="AU298" s="138" t="s">
        <v>80</v>
      </c>
      <c r="AY298" s="17" t="s">
        <v>135</v>
      </c>
      <c r="BE298" s="139">
        <f>IF(N298="základní",J298,0)</f>
        <v>0</v>
      </c>
      <c r="BF298" s="139">
        <f>IF(N298="snížená",J298,0)</f>
        <v>0</v>
      </c>
      <c r="BG298" s="139">
        <f>IF(N298="zákl. přenesená",J298,0)</f>
        <v>0</v>
      </c>
      <c r="BH298" s="139">
        <f>IF(N298="sníž. přenesená",J298,0)</f>
        <v>0</v>
      </c>
      <c r="BI298" s="139">
        <f>IF(N298="nulová",J298,0)</f>
        <v>0</v>
      </c>
      <c r="BJ298" s="17" t="s">
        <v>80</v>
      </c>
      <c r="BK298" s="139">
        <f>ROUND(I298*H298,2)</f>
        <v>0</v>
      </c>
      <c r="BL298" s="17" t="s">
        <v>319</v>
      </c>
      <c r="BM298" s="138" t="s">
        <v>1022</v>
      </c>
    </row>
    <row r="299" spans="2:65" s="1" customFormat="1" ht="18">
      <c r="B299" s="32"/>
      <c r="D299" s="145" t="s">
        <v>1386</v>
      </c>
      <c r="F299" s="184" t="s">
        <v>1397</v>
      </c>
      <c r="I299" s="142"/>
      <c r="L299" s="32"/>
      <c r="M299" s="143"/>
      <c r="T299" s="53"/>
      <c r="AT299" s="17" t="s">
        <v>1386</v>
      </c>
      <c r="AU299" s="17" t="s">
        <v>80</v>
      </c>
    </row>
    <row r="300" spans="2:65" s="1" customFormat="1" ht="16.5" customHeight="1">
      <c r="B300" s="32"/>
      <c r="C300" s="127" t="s">
        <v>982</v>
      </c>
      <c r="D300" s="127" t="s">
        <v>138</v>
      </c>
      <c r="E300" s="128" t="s">
        <v>1545</v>
      </c>
      <c r="F300" s="129" t="s">
        <v>1544</v>
      </c>
      <c r="G300" s="130" t="s">
        <v>222</v>
      </c>
      <c r="H300" s="131">
        <v>1</v>
      </c>
      <c r="I300" s="132"/>
      <c r="J300" s="133">
        <f>ROUND(I300*H300,2)</f>
        <v>0</v>
      </c>
      <c r="K300" s="129" t="s">
        <v>19</v>
      </c>
      <c r="L300" s="32"/>
      <c r="M300" s="134" t="s">
        <v>19</v>
      </c>
      <c r="N300" s="135" t="s">
        <v>43</v>
      </c>
      <c r="P300" s="136">
        <f>O300*H300</f>
        <v>0</v>
      </c>
      <c r="Q300" s="136">
        <v>0</v>
      </c>
      <c r="R300" s="136">
        <f>Q300*H300</f>
        <v>0</v>
      </c>
      <c r="S300" s="136">
        <v>0</v>
      </c>
      <c r="T300" s="137">
        <f>S300*H300</f>
        <v>0</v>
      </c>
      <c r="AR300" s="138" t="s">
        <v>319</v>
      </c>
      <c r="AT300" s="138" t="s">
        <v>138</v>
      </c>
      <c r="AU300" s="138" t="s">
        <v>80</v>
      </c>
      <c r="AY300" s="17" t="s">
        <v>135</v>
      </c>
      <c r="BE300" s="139">
        <f>IF(N300="základní",J300,0)</f>
        <v>0</v>
      </c>
      <c r="BF300" s="139">
        <f>IF(N300="snížená",J300,0)</f>
        <v>0</v>
      </c>
      <c r="BG300" s="139">
        <f>IF(N300="zákl. přenesená",J300,0)</f>
        <v>0</v>
      </c>
      <c r="BH300" s="139">
        <f>IF(N300="sníž. přenesená",J300,0)</f>
        <v>0</v>
      </c>
      <c r="BI300" s="139">
        <f>IF(N300="nulová",J300,0)</f>
        <v>0</v>
      </c>
      <c r="BJ300" s="17" t="s">
        <v>80</v>
      </c>
      <c r="BK300" s="139">
        <f>ROUND(I300*H300,2)</f>
        <v>0</v>
      </c>
      <c r="BL300" s="17" t="s">
        <v>319</v>
      </c>
      <c r="BM300" s="138" t="s">
        <v>1025</v>
      </c>
    </row>
    <row r="301" spans="2:65" s="1" customFormat="1" ht="18">
      <c r="B301" s="32"/>
      <c r="D301" s="145" t="s">
        <v>1386</v>
      </c>
      <c r="F301" s="184" t="s">
        <v>1397</v>
      </c>
      <c r="I301" s="142"/>
      <c r="L301" s="32"/>
      <c r="M301" s="143"/>
      <c r="T301" s="53"/>
      <c r="AT301" s="17" t="s">
        <v>1386</v>
      </c>
      <c r="AU301" s="17" t="s">
        <v>80</v>
      </c>
    </row>
    <row r="302" spans="2:65" s="1" customFormat="1" ht="16.5" customHeight="1">
      <c r="B302" s="32"/>
      <c r="C302" s="127" t="s">
        <v>802</v>
      </c>
      <c r="D302" s="127" t="s">
        <v>138</v>
      </c>
      <c r="E302" s="128" t="s">
        <v>1546</v>
      </c>
      <c r="F302" s="129" t="s">
        <v>1544</v>
      </c>
      <c r="G302" s="130" t="s">
        <v>222</v>
      </c>
      <c r="H302" s="131">
        <v>1</v>
      </c>
      <c r="I302" s="132"/>
      <c r="J302" s="133">
        <f>ROUND(I302*H302,2)</f>
        <v>0</v>
      </c>
      <c r="K302" s="129" t="s">
        <v>19</v>
      </c>
      <c r="L302" s="32"/>
      <c r="M302" s="134" t="s">
        <v>19</v>
      </c>
      <c r="N302" s="135" t="s">
        <v>43</v>
      </c>
      <c r="P302" s="136">
        <f>O302*H302</f>
        <v>0</v>
      </c>
      <c r="Q302" s="136">
        <v>0</v>
      </c>
      <c r="R302" s="136">
        <f>Q302*H302</f>
        <v>0</v>
      </c>
      <c r="S302" s="136">
        <v>0</v>
      </c>
      <c r="T302" s="137">
        <f>S302*H302</f>
        <v>0</v>
      </c>
      <c r="AR302" s="138" t="s">
        <v>319</v>
      </c>
      <c r="AT302" s="138" t="s">
        <v>138</v>
      </c>
      <c r="AU302" s="138" t="s">
        <v>80</v>
      </c>
      <c r="AY302" s="17" t="s">
        <v>135</v>
      </c>
      <c r="BE302" s="139">
        <f>IF(N302="základní",J302,0)</f>
        <v>0</v>
      </c>
      <c r="BF302" s="139">
        <f>IF(N302="snížená",J302,0)</f>
        <v>0</v>
      </c>
      <c r="BG302" s="139">
        <f>IF(N302="zákl. přenesená",J302,0)</f>
        <v>0</v>
      </c>
      <c r="BH302" s="139">
        <f>IF(N302="sníž. přenesená",J302,0)</f>
        <v>0</v>
      </c>
      <c r="BI302" s="139">
        <f>IF(N302="nulová",J302,0)</f>
        <v>0</v>
      </c>
      <c r="BJ302" s="17" t="s">
        <v>80</v>
      </c>
      <c r="BK302" s="139">
        <f>ROUND(I302*H302,2)</f>
        <v>0</v>
      </c>
      <c r="BL302" s="17" t="s">
        <v>319</v>
      </c>
      <c r="BM302" s="138" t="s">
        <v>1030</v>
      </c>
    </row>
    <row r="303" spans="2:65" s="1" customFormat="1" ht="18">
      <c r="B303" s="32"/>
      <c r="D303" s="145" t="s">
        <v>1386</v>
      </c>
      <c r="F303" s="184" t="s">
        <v>1397</v>
      </c>
      <c r="I303" s="142"/>
      <c r="L303" s="32"/>
      <c r="M303" s="143"/>
      <c r="T303" s="53"/>
      <c r="AT303" s="17" t="s">
        <v>1386</v>
      </c>
      <c r="AU303" s="17" t="s">
        <v>80</v>
      </c>
    </row>
    <row r="304" spans="2:65" s="1" customFormat="1" ht="78" customHeight="1">
      <c r="B304" s="32"/>
      <c r="C304" s="127" t="s">
        <v>991</v>
      </c>
      <c r="D304" s="127" t="s">
        <v>138</v>
      </c>
      <c r="E304" s="128" t="s">
        <v>1547</v>
      </c>
      <c r="F304" s="129" t="s">
        <v>1785</v>
      </c>
      <c r="G304" s="130" t="s">
        <v>222</v>
      </c>
      <c r="H304" s="131">
        <v>1</v>
      </c>
      <c r="I304" s="132"/>
      <c r="J304" s="133">
        <f>ROUND(I304*H304,2)</f>
        <v>0</v>
      </c>
      <c r="K304" s="129" t="s">
        <v>19</v>
      </c>
      <c r="L304" s="32"/>
      <c r="M304" s="134" t="s">
        <v>19</v>
      </c>
      <c r="N304" s="135" t="s">
        <v>43</v>
      </c>
      <c r="P304" s="136">
        <f>O304*H304</f>
        <v>0</v>
      </c>
      <c r="Q304" s="136">
        <v>0</v>
      </c>
      <c r="R304" s="136">
        <f>Q304*H304</f>
        <v>0</v>
      </c>
      <c r="S304" s="136">
        <v>0</v>
      </c>
      <c r="T304" s="137">
        <f>S304*H304</f>
        <v>0</v>
      </c>
      <c r="AR304" s="138" t="s">
        <v>319</v>
      </c>
      <c r="AT304" s="138" t="s">
        <v>138</v>
      </c>
      <c r="AU304" s="138" t="s">
        <v>80</v>
      </c>
      <c r="AY304" s="17" t="s">
        <v>135</v>
      </c>
      <c r="BE304" s="139">
        <f>IF(N304="základní",J304,0)</f>
        <v>0</v>
      </c>
      <c r="BF304" s="139">
        <f>IF(N304="snížená",J304,0)</f>
        <v>0</v>
      </c>
      <c r="BG304" s="139">
        <f>IF(N304="zákl. přenesená",J304,0)</f>
        <v>0</v>
      </c>
      <c r="BH304" s="139">
        <f>IF(N304="sníž. přenesená",J304,0)</f>
        <v>0</v>
      </c>
      <c r="BI304" s="139">
        <f>IF(N304="nulová",J304,0)</f>
        <v>0</v>
      </c>
      <c r="BJ304" s="17" t="s">
        <v>80</v>
      </c>
      <c r="BK304" s="139">
        <f>ROUND(I304*H304,2)</f>
        <v>0</v>
      </c>
      <c r="BL304" s="17" t="s">
        <v>319</v>
      </c>
      <c r="BM304" s="138" t="s">
        <v>1033</v>
      </c>
    </row>
    <row r="305" spans="2:65" s="1" customFormat="1" ht="18">
      <c r="B305" s="32"/>
      <c r="D305" s="145" t="s">
        <v>1386</v>
      </c>
      <c r="F305" s="184" t="s">
        <v>1444</v>
      </c>
      <c r="I305" s="142"/>
      <c r="L305" s="32"/>
      <c r="M305" s="143"/>
      <c r="T305" s="53"/>
      <c r="AT305" s="17" t="s">
        <v>1386</v>
      </c>
      <c r="AU305" s="17" t="s">
        <v>80</v>
      </c>
    </row>
    <row r="306" spans="2:65" s="1" customFormat="1" ht="78" customHeight="1">
      <c r="B306" s="32"/>
      <c r="C306" s="127" t="s">
        <v>807</v>
      </c>
      <c r="D306" s="127" t="s">
        <v>138</v>
      </c>
      <c r="E306" s="128" t="s">
        <v>1548</v>
      </c>
      <c r="F306" s="129" t="s">
        <v>1785</v>
      </c>
      <c r="G306" s="130" t="s">
        <v>222</v>
      </c>
      <c r="H306" s="131">
        <v>1</v>
      </c>
      <c r="I306" s="132"/>
      <c r="J306" s="133">
        <f>ROUND(I306*H306,2)</f>
        <v>0</v>
      </c>
      <c r="K306" s="129" t="s">
        <v>19</v>
      </c>
      <c r="L306" s="32"/>
      <c r="M306" s="134" t="s">
        <v>19</v>
      </c>
      <c r="N306" s="135" t="s">
        <v>43</v>
      </c>
      <c r="P306" s="136">
        <f>O306*H306</f>
        <v>0</v>
      </c>
      <c r="Q306" s="136">
        <v>0</v>
      </c>
      <c r="R306" s="136">
        <f>Q306*H306</f>
        <v>0</v>
      </c>
      <c r="S306" s="136">
        <v>0</v>
      </c>
      <c r="T306" s="137">
        <f>S306*H306</f>
        <v>0</v>
      </c>
      <c r="AR306" s="138" t="s">
        <v>319</v>
      </c>
      <c r="AT306" s="138" t="s">
        <v>138</v>
      </c>
      <c r="AU306" s="138" t="s">
        <v>80</v>
      </c>
      <c r="AY306" s="17" t="s">
        <v>135</v>
      </c>
      <c r="BE306" s="139">
        <f>IF(N306="základní",J306,0)</f>
        <v>0</v>
      </c>
      <c r="BF306" s="139">
        <f>IF(N306="snížená",J306,0)</f>
        <v>0</v>
      </c>
      <c r="BG306" s="139">
        <f>IF(N306="zákl. přenesená",J306,0)</f>
        <v>0</v>
      </c>
      <c r="BH306" s="139">
        <f>IF(N306="sníž. přenesená",J306,0)</f>
        <v>0</v>
      </c>
      <c r="BI306" s="139">
        <f>IF(N306="nulová",J306,0)</f>
        <v>0</v>
      </c>
      <c r="BJ306" s="17" t="s">
        <v>80</v>
      </c>
      <c r="BK306" s="139">
        <f>ROUND(I306*H306,2)</f>
        <v>0</v>
      </c>
      <c r="BL306" s="17" t="s">
        <v>319</v>
      </c>
      <c r="BM306" s="138" t="s">
        <v>1037</v>
      </c>
    </row>
    <row r="307" spans="2:65" s="1" customFormat="1" ht="18">
      <c r="B307" s="32"/>
      <c r="D307" s="145" t="s">
        <v>1386</v>
      </c>
      <c r="F307" s="184" t="s">
        <v>1444</v>
      </c>
      <c r="I307" s="142"/>
      <c r="L307" s="32"/>
      <c r="M307" s="143"/>
      <c r="T307" s="53"/>
      <c r="AT307" s="17" t="s">
        <v>1386</v>
      </c>
      <c r="AU307" s="17" t="s">
        <v>80</v>
      </c>
    </row>
    <row r="308" spans="2:65" s="1" customFormat="1" ht="16.5" customHeight="1">
      <c r="B308" s="32"/>
      <c r="C308" s="127" t="s">
        <v>812</v>
      </c>
      <c r="D308" s="127" t="s">
        <v>138</v>
      </c>
      <c r="E308" s="128" t="s">
        <v>1549</v>
      </c>
      <c r="F308" s="129" t="s">
        <v>1420</v>
      </c>
      <c r="G308" s="130" t="s">
        <v>222</v>
      </c>
      <c r="H308" s="131">
        <v>1</v>
      </c>
      <c r="I308" s="132"/>
      <c r="J308" s="133">
        <f>ROUND(I308*H308,2)</f>
        <v>0</v>
      </c>
      <c r="K308" s="129" t="s">
        <v>19</v>
      </c>
      <c r="L308" s="32"/>
      <c r="M308" s="134" t="s">
        <v>19</v>
      </c>
      <c r="N308" s="135" t="s">
        <v>43</v>
      </c>
      <c r="P308" s="136">
        <f>O308*H308</f>
        <v>0</v>
      </c>
      <c r="Q308" s="136">
        <v>0</v>
      </c>
      <c r="R308" s="136">
        <f>Q308*H308</f>
        <v>0</v>
      </c>
      <c r="S308" s="136">
        <v>0</v>
      </c>
      <c r="T308" s="137">
        <f>S308*H308</f>
        <v>0</v>
      </c>
      <c r="AR308" s="138" t="s">
        <v>319</v>
      </c>
      <c r="AT308" s="138" t="s">
        <v>138</v>
      </c>
      <c r="AU308" s="138" t="s">
        <v>80</v>
      </c>
      <c r="AY308" s="17" t="s">
        <v>135</v>
      </c>
      <c r="BE308" s="139">
        <f>IF(N308="základní",J308,0)</f>
        <v>0</v>
      </c>
      <c r="BF308" s="139">
        <f>IF(N308="snížená",J308,0)</f>
        <v>0</v>
      </c>
      <c r="BG308" s="139">
        <f>IF(N308="zákl. přenesená",J308,0)</f>
        <v>0</v>
      </c>
      <c r="BH308" s="139">
        <f>IF(N308="sníž. přenesená",J308,0)</f>
        <v>0</v>
      </c>
      <c r="BI308" s="139">
        <f>IF(N308="nulová",J308,0)</f>
        <v>0</v>
      </c>
      <c r="BJ308" s="17" t="s">
        <v>80</v>
      </c>
      <c r="BK308" s="139">
        <f>ROUND(I308*H308,2)</f>
        <v>0</v>
      </c>
      <c r="BL308" s="17" t="s">
        <v>319</v>
      </c>
      <c r="BM308" s="138" t="s">
        <v>1045</v>
      </c>
    </row>
    <row r="309" spans="2:65" s="1" customFormat="1" ht="18">
      <c r="B309" s="32"/>
      <c r="D309" s="145" t="s">
        <v>1386</v>
      </c>
      <c r="F309" s="184" t="s">
        <v>1421</v>
      </c>
      <c r="I309" s="142"/>
      <c r="L309" s="32"/>
      <c r="M309" s="143"/>
      <c r="T309" s="53"/>
      <c r="AT309" s="17" t="s">
        <v>1386</v>
      </c>
      <c r="AU309" s="17" t="s">
        <v>80</v>
      </c>
    </row>
    <row r="310" spans="2:65" s="1" customFormat="1" ht="37.75" customHeight="1">
      <c r="B310" s="32"/>
      <c r="C310" s="127" t="s">
        <v>1005</v>
      </c>
      <c r="D310" s="127" t="s">
        <v>138</v>
      </c>
      <c r="E310" s="128" t="s">
        <v>1550</v>
      </c>
      <c r="F310" s="129" t="s">
        <v>1786</v>
      </c>
      <c r="G310" s="130" t="s">
        <v>222</v>
      </c>
      <c r="H310" s="131">
        <v>1</v>
      </c>
      <c r="I310" s="132"/>
      <c r="J310" s="133">
        <f>ROUND(I310*H310,2)</f>
        <v>0</v>
      </c>
      <c r="K310" s="129" t="s">
        <v>19</v>
      </c>
      <c r="L310" s="32"/>
      <c r="M310" s="134" t="s">
        <v>19</v>
      </c>
      <c r="N310" s="135" t="s">
        <v>43</v>
      </c>
      <c r="P310" s="136">
        <f>O310*H310</f>
        <v>0</v>
      </c>
      <c r="Q310" s="136">
        <v>0</v>
      </c>
      <c r="R310" s="136">
        <f>Q310*H310</f>
        <v>0</v>
      </c>
      <c r="S310" s="136">
        <v>0</v>
      </c>
      <c r="T310" s="137">
        <f>S310*H310</f>
        <v>0</v>
      </c>
      <c r="AR310" s="138" t="s">
        <v>319</v>
      </c>
      <c r="AT310" s="138" t="s">
        <v>138</v>
      </c>
      <c r="AU310" s="138" t="s">
        <v>80</v>
      </c>
      <c r="AY310" s="17" t="s">
        <v>135</v>
      </c>
      <c r="BE310" s="139">
        <f>IF(N310="základní",J310,0)</f>
        <v>0</v>
      </c>
      <c r="BF310" s="139">
        <f>IF(N310="snížená",J310,0)</f>
        <v>0</v>
      </c>
      <c r="BG310" s="139">
        <f>IF(N310="zákl. přenesená",J310,0)</f>
        <v>0</v>
      </c>
      <c r="BH310" s="139">
        <f>IF(N310="sníž. přenesená",J310,0)</f>
        <v>0</v>
      </c>
      <c r="BI310" s="139">
        <f>IF(N310="nulová",J310,0)</f>
        <v>0</v>
      </c>
      <c r="BJ310" s="17" t="s">
        <v>80</v>
      </c>
      <c r="BK310" s="139">
        <f>ROUND(I310*H310,2)</f>
        <v>0</v>
      </c>
      <c r="BL310" s="17" t="s">
        <v>319</v>
      </c>
      <c r="BM310" s="138" t="s">
        <v>1050</v>
      </c>
    </row>
    <row r="311" spans="2:65" s="1" customFormat="1" ht="18">
      <c r="B311" s="32"/>
      <c r="D311" s="145" t="s">
        <v>1386</v>
      </c>
      <c r="F311" s="184" t="s">
        <v>1405</v>
      </c>
      <c r="I311" s="142"/>
      <c r="L311" s="32"/>
      <c r="M311" s="143"/>
      <c r="T311" s="53"/>
      <c r="AT311" s="17" t="s">
        <v>1386</v>
      </c>
      <c r="AU311" s="17" t="s">
        <v>80</v>
      </c>
    </row>
    <row r="312" spans="2:65" s="1" customFormat="1" ht="16.5" customHeight="1">
      <c r="B312" s="32"/>
      <c r="C312" s="127" t="s">
        <v>816</v>
      </c>
      <c r="D312" s="127" t="s">
        <v>138</v>
      </c>
      <c r="E312" s="128" t="s">
        <v>1551</v>
      </c>
      <c r="F312" s="129" t="s">
        <v>1552</v>
      </c>
      <c r="G312" s="130" t="s">
        <v>222</v>
      </c>
      <c r="H312" s="131">
        <v>1</v>
      </c>
      <c r="I312" s="132"/>
      <c r="J312" s="133">
        <f>ROUND(I312*H312,2)</f>
        <v>0</v>
      </c>
      <c r="K312" s="129" t="s">
        <v>19</v>
      </c>
      <c r="L312" s="32"/>
      <c r="M312" s="134" t="s">
        <v>19</v>
      </c>
      <c r="N312" s="135" t="s">
        <v>43</v>
      </c>
      <c r="P312" s="136">
        <f>O312*H312</f>
        <v>0</v>
      </c>
      <c r="Q312" s="136">
        <v>0</v>
      </c>
      <c r="R312" s="136">
        <f>Q312*H312</f>
        <v>0</v>
      </c>
      <c r="S312" s="136">
        <v>0</v>
      </c>
      <c r="T312" s="137">
        <f>S312*H312</f>
        <v>0</v>
      </c>
      <c r="AR312" s="138" t="s">
        <v>319</v>
      </c>
      <c r="AT312" s="138" t="s">
        <v>138</v>
      </c>
      <c r="AU312" s="138" t="s">
        <v>80</v>
      </c>
      <c r="AY312" s="17" t="s">
        <v>135</v>
      </c>
      <c r="BE312" s="139">
        <f>IF(N312="základní",J312,0)</f>
        <v>0</v>
      </c>
      <c r="BF312" s="139">
        <f>IF(N312="snížená",J312,0)</f>
        <v>0</v>
      </c>
      <c r="BG312" s="139">
        <f>IF(N312="zákl. přenesená",J312,0)</f>
        <v>0</v>
      </c>
      <c r="BH312" s="139">
        <f>IF(N312="sníž. přenesená",J312,0)</f>
        <v>0</v>
      </c>
      <c r="BI312" s="139">
        <f>IF(N312="nulová",J312,0)</f>
        <v>0</v>
      </c>
      <c r="BJ312" s="17" t="s">
        <v>80</v>
      </c>
      <c r="BK312" s="139">
        <f>ROUND(I312*H312,2)</f>
        <v>0</v>
      </c>
      <c r="BL312" s="17" t="s">
        <v>319</v>
      </c>
      <c r="BM312" s="138" t="s">
        <v>714</v>
      </c>
    </row>
    <row r="313" spans="2:65" s="1" customFormat="1" ht="18">
      <c r="B313" s="32"/>
      <c r="D313" s="145" t="s">
        <v>1386</v>
      </c>
      <c r="F313" s="184" t="s">
        <v>1444</v>
      </c>
      <c r="I313" s="142"/>
      <c r="L313" s="32"/>
      <c r="M313" s="143"/>
      <c r="T313" s="53"/>
      <c r="AT313" s="17" t="s">
        <v>1386</v>
      </c>
      <c r="AU313" s="17" t="s">
        <v>80</v>
      </c>
    </row>
    <row r="314" spans="2:65" s="1" customFormat="1" ht="16.5" customHeight="1">
      <c r="B314" s="32"/>
      <c r="C314" s="127" t="s">
        <v>1012</v>
      </c>
      <c r="D314" s="127" t="s">
        <v>138</v>
      </c>
      <c r="E314" s="128" t="s">
        <v>1553</v>
      </c>
      <c r="F314" s="129" t="s">
        <v>1554</v>
      </c>
      <c r="G314" s="130" t="s">
        <v>222</v>
      </c>
      <c r="H314" s="131">
        <v>1</v>
      </c>
      <c r="I314" s="132"/>
      <c r="J314" s="133">
        <f>ROUND(I314*H314,2)</f>
        <v>0</v>
      </c>
      <c r="K314" s="129" t="s">
        <v>19</v>
      </c>
      <c r="L314" s="32"/>
      <c r="M314" s="134" t="s">
        <v>19</v>
      </c>
      <c r="N314" s="135" t="s">
        <v>43</v>
      </c>
      <c r="P314" s="136">
        <f>O314*H314</f>
        <v>0</v>
      </c>
      <c r="Q314" s="136">
        <v>0</v>
      </c>
      <c r="R314" s="136">
        <f>Q314*H314</f>
        <v>0</v>
      </c>
      <c r="S314" s="136">
        <v>0</v>
      </c>
      <c r="T314" s="137">
        <f>S314*H314</f>
        <v>0</v>
      </c>
      <c r="AR314" s="138" t="s">
        <v>319</v>
      </c>
      <c r="AT314" s="138" t="s">
        <v>138</v>
      </c>
      <c r="AU314" s="138" t="s">
        <v>80</v>
      </c>
      <c r="AY314" s="17" t="s">
        <v>135</v>
      </c>
      <c r="BE314" s="139">
        <f>IF(N314="základní",J314,0)</f>
        <v>0</v>
      </c>
      <c r="BF314" s="139">
        <f>IF(N314="snížená",J314,0)</f>
        <v>0</v>
      </c>
      <c r="BG314" s="139">
        <f>IF(N314="zákl. přenesená",J314,0)</f>
        <v>0</v>
      </c>
      <c r="BH314" s="139">
        <f>IF(N314="sníž. přenesená",J314,0)</f>
        <v>0</v>
      </c>
      <c r="BI314" s="139">
        <f>IF(N314="nulová",J314,0)</f>
        <v>0</v>
      </c>
      <c r="BJ314" s="17" t="s">
        <v>80</v>
      </c>
      <c r="BK314" s="139">
        <f>ROUND(I314*H314,2)</f>
        <v>0</v>
      </c>
      <c r="BL314" s="17" t="s">
        <v>319</v>
      </c>
      <c r="BM314" s="138" t="s">
        <v>717</v>
      </c>
    </row>
    <row r="315" spans="2:65" s="1" customFormat="1" ht="18">
      <c r="B315" s="32"/>
      <c r="D315" s="145" t="s">
        <v>1386</v>
      </c>
      <c r="F315" s="184" t="s">
        <v>1470</v>
      </c>
      <c r="I315" s="142"/>
      <c r="L315" s="32"/>
      <c r="M315" s="185"/>
      <c r="N315" s="181"/>
      <c r="O315" s="181"/>
      <c r="P315" s="181"/>
      <c r="Q315" s="181"/>
      <c r="R315" s="181"/>
      <c r="S315" s="181"/>
      <c r="T315" s="186"/>
      <c r="AT315" s="17" t="s">
        <v>1386</v>
      </c>
      <c r="AU315" s="17" t="s">
        <v>80</v>
      </c>
    </row>
    <row r="316" spans="2:65" s="1" customFormat="1" ht="7" customHeight="1">
      <c r="B316" s="41"/>
      <c r="C316" s="42"/>
      <c r="D316" s="42"/>
      <c r="E316" s="42"/>
      <c r="F316" s="42"/>
      <c r="G316" s="42"/>
      <c r="H316" s="42"/>
      <c r="I316" s="42"/>
      <c r="J316" s="42"/>
      <c r="K316" s="42"/>
      <c r="L316" s="32"/>
    </row>
  </sheetData>
  <sheetProtection algorithmName="SHA-512" hashValue="ZpWXYre7akwbcgDjQmlkNs/LHtRSWwoxtqsolJsT8dDRVtByVp06Jf/EZ/KdDjEKpz+4wjjPM2dFRb/FTN0SXg==" saltValue="b9y1L7leOjoc0n853ik7Eg==" spinCount="100000" sheet="1" formatColumns="0" formatRows="0" autoFilter="0"/>
  <autoFilter ref="C79:K315" xr:uid="{00000000-0009-0000-0000-000006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94"/>
  <sheetViews>
    <sheetView showGridLines="0" workbookViewId="0"/>
  </sheetViews>
  <sheetFormatPr defaultRowHeight="10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100.77734375" customWidth="1"/>
    <col min="7" max="7" width="7.44140625" customWidth="1"/>
    <col min="8" max="8" width="14" customWidth="1"/>
    <col min="9" max="9" width="15.77734375" customWidth="1"/>
    <col min="10" max="11" width="22.33203125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AT2" s="17" t="s">
        <v>100</v>
      </c>
    </row>
    <row r="3" spans="2:46" ht="7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82</v>
      </c>
    </row>
    <row r="4" spans="2:46" ht="25" customHeight="1">
      <c r="B4" s="20"/>
      <c r="D4" s="21" t="s">
        <v>101</v>
      </c>
      <c r="L4" s="20"/>
      <c r="M4" s="85" t="s">
        <v>10</v>
      </c>
      <c r="AT4" s="17" t="s">
        <v>4</v>
      </c>
    </row>
    <row r="5" spans="2:46" ht="7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10" t="str">
        <f>'Rekapitulace stavby'!K6</f>
        <v>Nemocnice Prachatice, snížení energetické náročnosti kuchyně</v>
      </c>
      <c r="F7" s="311"/>
      <c r="G7" s="311"/>
      <c r="H7" s="311"/>
      <c r="L7" s="20"/>
    </row>
    <row r="8" spans="2:46" s="1" customFormat="1" ht="12" customHeight="1">
      <c r="B8" s="32"/>
      <c r="D8" s="27" t="s">
        <v>102</v>
      </c>
      <c r="L8" s="32"/>
    </row>
    <row r="9" spans="2:46" s="1" customFormat="1" ht="16.5" customHeight="1">
      <c r="B9" s="32"/>
      <c r="E9" s="290" t="s">
        <v>1555</v>
      </c>
      <c r="F9" s="309"/>
      <c r="G9" s="309"/>
      <c r="H9" s="309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27. 1. 2026</v>
      </c>
      <c r="L12" s="32"/>
    </row>
    <row r="13" spans="2:46" s="1" customFormat="1" ht="10.75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7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12" t="str">
        <f>'Rekapitulace stavby'!E14</f>
        <v>Vyplň údaj</v>
      </c>
      <c r="F18" s="304"/>
      <c r="G18" s="304"/>
      <c r="H18" s="304"/>
      <c r="I18" s="27" t="s">
        <v>28</v>
      </c>
      <c r="J18" s="28" t="str">
        <f>'Rekapitulace stavby'!AN14</f>
        <v>Vyplň údaj</v>
      </c>
      <c r="L18" s="32"/>
    </row>
    <row r="19" spans="2:12" s="1" customFormat="1" ht="7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26</v>
      </c>
      <c r="J20" s="25" t="s">
        <v>19</v>
      </c>
      <c r="L20" s="32"/>
    </row>
    <row r="21" spans="2:12" s="1" customFormat="1" ht="18" customHeight="1">
      <c r="B21" s="32"/>
      <c r="E21" s="25" t="s">
        <v>32</v>
      </c>
      <c r="I21" s="27" t="s">
        <v>28</v>
      </c>
      <c r="J21" s="25" t="s">
        <v>19</v>
      </c>
      <c r="L21" s="32"/>
    </row>
    <row r="22" spans="2:12" s="1" customFormat="1" ht="7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26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>Ing. Barbora Kubelková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7" customHeight="1">
      <c r="B25" s="32"/>
      <c r="L25" s="32"/>
    </row>
    <row r="26" spans="2:12" s="1" customFormat="1" ht="12" customHeight="1">
      <c r="B26" s="32"/>
      <c r="D26" s="27" t="s">
        <v>36</v>
      </c>
      <c r="L26" s="32"/>
    </row>
    <row r="27" spans="2:12" s="7" customFormat="1" ht="16.5" customHeight="1">
      <c r="B27" s="86"/>
      <c r="E27" s="308" t="s">
        <v>19</v>
      </c>
      <c r="F27" s="308"/>
      <c r="G27" s="308"/>
      <c r="H27" s="308"/>
      <c r="L27" s="86"/>
    </row>
    <row r="28" spans="2:12" s="1" customFormat="1" ht="7" customHeight="1">
      <c r="B28" s="32"/>
      <c r="L28" s="32"/>
    </row>
    <row r="29" spans="2:12" s="1" customFormat="1" ht="7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4" customHeight="1">
      <c r="B30" s="32"/>
      <c r="D30" s="87" t="s">
        <v>38</v>
      </c>
      <c r="J30" s="63">
        <f>ROUND(J83, 2)</f>
        <v>0</v>
      </c>
      <c r="L30" s="32"/>
    </row>
    <row r="31" spans="2:12" s="1" customFormat="1" ht="7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40</v>
      </c>
      <c r="I32" s="35" t="s">
        <v>39</v>
      </c>
      <c r="J32" s="35" t="s">
        <v>41</v>
      </c>
      <c r="L32" s="32"/>
    </row>
    <row r="33" spans="2:12" s="1" customFormat="1" ht="14.4" customHeight="1">
      <c r="B33" s="32"/>
      <c r="D33" s="52" t="s">
        <v>42</v>
      </c>
      <c r="E33" s="27" t="s">
        <v>43</v>
      </c>
      <c r="F33" s="88">
        <f>ROUND((SUM(BE83:BE93)),  2)</f>
        <v>0</v>
      </c>
      <c r="I33" s="89">
        <v>0.21</v>
      </c>
      <c r="J33" s="88">
        <f>ROUND(((SUM(BE83:BE93))*I33),  2)</f>
        <v>0</v>
      </c>
      <c r="L33" s="32"/>
    </row>
    <row r="34" spans="2:12" s="1" customFormat="1" ht="14.4" customHeight="1">
      <c r="B34" s="32"/>
      <c r="E34" s="27" t="s">
        <v>44</v>
      </c>
      <c r="F34" s="88">
        <f>ROUND((SUM(BF83:BF93)),  2)</f>
        <v>0</v>
      </c>
      <c r="I34" s="89">
        <v>0.12</v>
      </c>
      <c r="J34" s="88">
        <f>ROUND(((SUM(BF83:BF93))*I34),  2)</f>
        <v>0</v>
      </c>
      <c r="L34" s="32"/>
    </row>
    <row r="35" spans="2:12" s="1" customFormat="1" ht="14.4" hidden="1" customHeight="1">
      <c r="B35" s="32"/>
      <c r="E35" s="27" t="s">
        <v>45</v>
      </c>
      <c r="F35" s="88">
        <f>ROUND((SUM(BG83:BG93)),  2)</f>
        <v>0</v>
      </c>
      <c r="I35" s="89">
        <v>0.21</v>
      </c>
      <c r="J35" s="88">
        <f>0</f>
        <v>0</v>
      </c>
      <c r="L35" s="32"/>
    </row>
    <row r="36" spans="2:12" s="1" customFormat="1" ht="14.4" hidden="1" customHeight="1">
      <c r="B36" s="32"/>
      <c r="E36" s="27" t="s">
        <v>46</v>
      </c>
      <c r="F36" s="88">
        <f>ROUND((SUM(BH83:BH93)),  2)</f>
        <v>0</v>
      </c>
      <c r="I36" s="89">
        <v>0.12</v>
      </c>
      <c r="J36" s="88">
        <f>0</f>
        <v>0</v>
      </c>
      <c r="L36" s="32"/>
    </row>
    <row r="37" spans="2:12" s="1" customFormat="1" ht="14.4" hidden="1" customHeight="1">
      <c r="B37" s="32"/>
      <c r="E37" s="27" t="s">
        <v>47</v>
      </c>
      <c r="F37" s="88">
        <f>ROUND((SUM(BI83:BI93)),  2)</f>
        <v>0</v>
      </c>
      <c r="I37" s="89">
        <v>0</v>
      </c>
      <c r="J37" s="88">
        <f>0</f>
        <v>0</v>
      </c>
      <c r="L37" s="32"/>
    </row>
    <row r="38" spans="2:12" s="1" customFormat="1" ht="7" customHeight="1">
      <c r="B38" s="32"/>
      <c r="L38" s="32"/>
    </row>
    <row r="39" spans="2:12" s="1" customFormat="1" ht="25.4" customHeight="1">
      <c r="B39" s="32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7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5" customHeight="1">
      <c r="B45" s="32"/>
      <c r="C45" s="21" t="s">
        <v>104</v>
      </c>
      <c r="L45" s="32"/>
    </row>
    <row r="46" spans="2:12" s="1" customFormat="1" ht="7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10" t="str">
        <f>E7</f>
        <v>Nemocnice Prachatice, snížení energetické náročnosti kuchyně</v>
      </c>
      <c r="F48" s="311"/>
      <c r="G48" s="311"/>
      <c r="H48" s="311"/>
      <c r="L48" s="32"/>
    </row>
    <row r="49" spans="2:47" s="1" customFormat="1" ht="12" customHeight="1">
      <c r="B49" s="32"/>
      <c r="C49" s="27" t="s">
        <v>102</v>
      </c>
      <c r="L49" s="32"/>
    </row>
    <row r="50" spans="2:47" s="1" customFormat="1" ht="16.5" customHeight="1">
      <c r="B50" s="32"/>
      <c r="E50" s="290" t="str">
        <f>E9</f>
        <v>VRN - Vedlejší rozpočtové...</v>
      </c>
      <c r="F50" s="309"/>
      <c r="G50" s="309"/>
      <c r="H50" s="309"/>
      <c r="L50" s="32"/>
    </row>
    <row r="51" spans="2:47" s="1" customFormat="1" ht="7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k.ú. Prachatice</v>
      </c>
      <c r="I52" s="27" t="s">
        <v>23</v>
      </c>
      <c r="J52" s="49" t="str">
        <f>IF(J12="","",J12)</f>
        <v>27. 1. 2026</v>
      </c>
      <c r="L52" s="32"/>
    </row>
    <row r="53" spans="2:47" s="1" customFormat="1" ht="7" customHeight="1">
      <c r="B53" s="32"/>
      <c r="L53" s="32"/>
    </row>
    <row r="54" spans="2:47" s="1" customFormat="1" ht="25.65" customHeight="1">
      <c r="B54" s="32"/>
      <c r="C54" s="27" t="s">
        <v>25</v>
      </c>
      <c r="F54" s="25" t="str">
        <f>E15</f>
        <v>NEMOCNICE PRACHATICE, A.S.</v>
      </c>
      <c r="I54" s="27" t="s">
        <v>31</v>
      </c>
      <c r="J54" s="30" t="str">
        <f>E21</f>
        <v>AGROPROJEKT Jihlava, spol. s r.o.</v>
      </c>
      <c r="L54" s="32"/>
    </row>
    <row r="55" spans="2:47" s="1" customFormat="1" ht="25.65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>Ing. Barbora Kubelková</v>
      </c>
      <c r="L55" s="32"/>
    </row>
    <row r="56" spans="2:47" s="1" customFormat="1" ht="10.25" customHeight="1">
      <c r="B56" s="32"/>
      <c r="L56" s="32"/>
    </row>
    <row r="57" spans="2:47" s="1" customFormat="1" ht="29.25" customHeight="1">
      <c r="B57" s="32"/>
      <c r="C57" s="96" t="s">
        <v>105</v>
      </c>
      <c r="D57" s="90"/>
      <c r="E57" s="90"/>
      <c r="F57" s="90"/>
      <c r="G57" s="90"/>
      <c r="H57" s="90"/>
      <c r="I57" s="90"/>
      <c r="J57" s="97" t="s">
        <v>106</v>
      </c>
      <c r="K57" s="90"/>
      <c r="L57" s="32"/>
    </row>
    <row r="58" spans="2:47" s="1" customFormat="1" ht="10.25" customHeight="1">
      <c r="B58" s="32"/>
      <c r="L58" s="32"/>
    </row>
    <row r="59" spans="2:47" s="1" customFormat="1" ht="22.75" customHeight="1">
      <c r="B59" s="32"/>
      <c r="C59" s="98" t="s">
        <v>70</v>
      </c>
      <c r="J59" s="63">
        <f>J83</f>
        <v>0</v>
      </c>
      <c r="L59" s="32"/>
      <c r="AU59" s="17" t="s">
        <v>107</v>
      </c>
    </row>
    <row r="60" spans="2:47" s="8" customFormat="1" ht="25" customHeight="1">
      <c r="B60" s="99"/>
      <c r="D60" s="100" t="s">
        <v>1556</v>
      </c>
      <c r="E60" s="101"/>
      <c r="F60" s="101"/>
      <c r="G60" s="101"/>
      <c r="H60" s="101"/>
      <c r="I60" s="101"/>
      <c r="J60" s="102">
        <f>J84</f>
        <v>0</v>
      </c>
      <c r="L60" s="99"/>
    </row>
    <row r="61" spans="2:47" s="9" customFormat="1" ht="19.899999999999999" customHeight="1">
      <c r="B61" s="103"/>
      <c r="D61" s="104" t="s">
        <v>1557</v>
      </c>
      <c r="E61" s="105"/>
      <c r="F61" s="105"/>
      <c r="G61" s="105"/>
      <c r="H61" s="105"/>
      <c r="I61" s="105"/>
      <c r="J61" s="106">
        <f>J85</f>
        <v>0</v>
      </c>
      <c r="L61" s="103"/>
    </row>
    <row r="62" spans="2:47" s="9" customFormat="1" ht="19.899999999999999" customHeight="1">
      <c r="B62" s="103"/>
      <c r="D62" s="104" t="s">
        <v>1558</v>
      </c>
      <c r="E62" s="105"/>
      <c r="F62" s="105"/>
      <c r="G62" s="105"/>
      <c r="H62" s="105"/>
      <c r="I62" s="105"/>
      <c r="J62" s="106">
        <f>J88</f>
        <v>0</v>
      </c>
      <c r="L62" s="103"/>
    </row>
    <row r="63" spans="2:47" s="9" customFormat="1" ht="19.899999999999999" customHeight="1">
      <c r="B63" s="103"/>
      <c r="D63" s="104" t="s">
        <v>1559</v>
      </c>
      <c r="E63" s="105"/>
      <c r="F63" s="105"/>
      <c r="G63" s="105"/>
      <c r="H63" s="105"/>
      <c r="I63" s="105"/>
      <c r="J63" s="106">
        <f>J91</f>
        <v>0</v>
      </c>
      <c r="L63" s="103"/>
    </row>
    <row r="64" spans="2:47" s="1" customFormat="1" ht="21.75" customHeight="1">
      <c r="B64" s="32"/>
      <c r="L64" s="32"/>
    </row>
    <row r="65" spans="2:12" s="1" customFormat="1" ht="7" customHeight="1"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32"/>
    </row>
    <row r="69" spans="2:12" s="1" customFormat="1" ht="7" customHeight="1">
      <c r="B69" s="43"/>
      <c r="C69" s="44"/>
      <c r="D69" s="44"/>
      <c r="E69" s="44"/>
      <c r="F69" s="44"/>
      <c r="G69" s="44"/>
      <c r="H69" s="44"/>
      <c r="I69" s="44"/>
      <c r="J69" s="44"/>
      <c r="K69" s="44"/>
      <c r="L69" s="32"/>
    </row>
    <row r="70" spans="2:12" s="1" customFormat="1" ht="25" customHeight="1">
      <c r="B70" s="32"/>
      <c r="C70" s="21" t="s">
        <v>120</v>
      </c>
      <c r="L70" s="32"/>
    </row>
    <row r="71" spans="2:12" s="1" customFormat="1" ht="7" customHeight="1">
      <c r="B71" s="32"/>
      <c r="L71" s="32"/>
    </row>
    <row r="72" spans="2:12" s="1" customFormat="1" ht="12" customHeight="1">
      <c r="B72" s="32"/>
      <c r="C72" s="27" t="s">
        <v>16</v>
      </c>
      <c r="L72" s="32"/>
    </row>
    <row r="73" spans="2:12" s="1" customFormat="1" ht="16.5" customHeight="1">
      <c r="B73" s="32"/>
      <c r="E73" s="310" t="str">
        <f>E7</f>
        <v>Nemocnice Prachatice, snížení energetické náročnosti kuchyně</v>
      </c>
      <c r="F73" s="311"/>
      <c r="G73" s="311"/>
      <c r="H73" s="311"/>
      <c r="L73" s="32"/>
    </row>
    <row r="74" spans="2:12" s="1" customFormat="1" ht="12" customHeight="1">
      <c r="B74" s="32"/>
      <c r="C74" s="27" t="s">
        <v>102</v>
      </c>
      <c r="L74" s="32"/>
    </row>
    <row r="75" spans="2:12" s="1" customFormat="1" ht="16.5" customHeight="1">
      <c r="B75" s="32"/>
      <c r="E75" s="290" t="str">
        <f>E9</f>
        <v>VRN - Vedlejší rozpočtové...</v>
      </c>
      <c r="F75" s="309"/>
      <c r="G75" s="309"/>
      <c r="H75" s="309"/>
      <c r="L75" s="32"/>
    </row>
    <row r="76" spans="2:12" s="1" customFormat="1" ht="7" customHeight="1">
      <c r="B76" s="32"/>
      <c r="L76" s="32"/>
    </row>
    <row r="77" spans="2:12" s="1" customFormat="1" ht="12" customHeight="1">
      <c r="B77" s="32"/>
      <c r="C77" s="27" t="s">
        <v>21</v>
      </c>
      <c r="F77" s="25" t="str">
        <f>F12</f>
        <v>k.ú. Prachatice</v>
      </c>
      <c r="I77" s="27" t="s">
        <v>23</v>
      </c>
      <c r="J77" s="49" t="str">
        <f>IF(J12="","",J12)</f>
        <v>27. 1. 2026</v>
      </c>
      <c r="L77" s="32"/>
    </row>
    <row r="78" spans="2:12" s="1" customFormat="1" ht="7" customHeight="1">
      <c r="B78" s="32"/>
      <c r="L78" s="32"/>
    </row>
    <row r="79" spans="2:12" s="1" customFormat="1" ht="25.65" customHeight="1">
      <c r="B79" s="32"/>
      <c r="C79" s="27" t="s">
        <v>25</v>
      </c>
      <c r="F79" s="25" t="str">
        <f>E15</f>
        <v>NEMOCNICE PRACHATICE, A.S.</v>
      </c>
      <c r="I79" s="27" t="s">
        <v>31</v>
      </c>
      <c r="J79" s="30" t="str">
        <f>E21</f>
        <v>AGROPROJEKT Jihlava, spol. s r.o.</v>
      </c>
      <c r="L79" s="32"/>
    </row>
    <row r="80" spans="2:12" s="1" customFormat="1" ht="25.65" customHeight="1">
      <c r="B80" s="32"/>
      <c r="C80" s="27" t="s">
        <v>29</v>
      </c>
      <c r="F80" s="25" t="str">
        <f>IF(E18="","",E18)</f>
        <v>Vyplň údaj</v>
      </c>
      <c r="I80" s="27" t="s">
        <v>34</v>
      </c>
      <c r="J80" s="30" t="str">
        <f>E24</f>
        <v>Ing. Barbora Kubelková</v>
      </c>
      <c r="L80" s="32"/>
    </row>
    <row r="81" spans="2:65" s="1" customFormat="1" ht="10.25" customHeight="1">
      <c r="B81" s="32"/>
      <c r="L81" s="32"/>
    </row>
    <row r="82" spans="2:65" s="10" customFormat="1" ht="29.25" customHeight="1">
      <c r="B82" s="107"/>
      <c r="C82" s="108" t="s">
        <v>121</v>
      </c>
      <c r="D82" s="109" t="s">
        <v>57</v>
      </c>
      <c r="E82" s="109" t="s">
        <v>53</v>
      </c>
      <c r="F82" s="109" t="s">
        <v>54</v>
      </c>
      <c r="G82" s="109" t="s">
        <v>122</v>
      </c>
      <c r="H82" s="109" t="s">
        <v>123</v>
      </c>
      <c r="I82" s="109" t="s">
        <v>124</v>
      </c>
      <c r="J82" s="109" t="s">
        <v>106</v>
      </c>
      <c r="K82" s="110" t="s">
        <v>125</v>
      </c>
      <c r="L82" s="107"/>
      <c r="M82" s="56" t="s">
        <v>19</v>
      </c>
      <c r="N82" s="57" t="s">
        <v>42</v>
      </c>
      <c r="O82" s="57" t="s">
        <v>126</v>
      </c>
      <c r="P82" s="57" t="s">
        <v>127</v>
      </c>
      <c r="Q82" s="57" t="s">
        <v>128</v>
      </c>
      <c r="R82" s="57" t="s">
        <v>129</v>
      </c>
      <c r="S82" s="57" t="s">
        <v>130</v>
      </c>
      <c r="T82" s="58" t="s">
        <v>131</v>
      </c>
    </row>
    <row r="83" spans="2:65" s="1" customFormat="1" ht="22.75" customHeight="1">
      <c r="B83" s="32"/>
      <c r="C83" s="61" t="s">
        <v>132</v>
      </c>
      <c r="J83" s="111">
        <f>BK83</f>
        <v>0</v>
      </c>
      <c r="L83" s="32"/>
      <c r="M83" s="59"/>
      <c r="N83" s="50"/>
      <c r="O83" s="50"/>
      <c r="P83" s="112">
        <f>P84</f>
        <v>0</v>
      </c>
      <c r="Q83" s="50"/>
      <c r="R83" s="112">
        <f>R84</f>
        <v>0</v>
      </c>
      <c r="S83" s="50"/>
      <c r="T83" s="113">
        <f>T84</f>
        <v>0</v>
      </c>
      <c r="AT83" s="17" t="s">
        <v>71</v>
      </c>
      <c r="AU83" s="17" t="s">
        <v>107</v>
      </c>
      <c r="BK83" s="114">
        <f>BK84</f>
        <v>0</v>
      </c>
    </row>
    <row r="84" spans="2:65" s="11" customFormat="1" ht="25.9" customHeight="1">
      <c r="B84" s="115"/>
      <c r="D84" s="116" t="s">
        <v>71</v>
      </c>
      <c r="E84" s="117" t="s">
        <v>98</v>
      </c>
      <c r="F84" s="117" t="s">
        <v>1560</v>
      </c>
      <c r="I84" s="118"/>
      <c r="J84" s="119">
        <f>BK84</f>
        <v>0</v>
      </c>
      <c r="L84" s="115"/>
      <c r="M84" s="120"/>
      <c r="P84" s="121">
        <f>P85+P88+P91</f>
        <v>0</v>
      </c>
      <c r="R84" s="121">
        <f>R85+R88+R91</f>
        <v>0</v>
      </c>
      <c r="T84" s="122">
        <f>T85+T88+T91</f>
        <v>0</v>
      </c>
      <c r="AR84" s="116" t="s">
        <v>175</v>
      </c>
      <c r="AT84" s="123" t="s">
        <v>71</v>
      </c>
      <c r="AU84" s="123" t="s">
        <v>72</v>
      </c>
      <c r="AY84" s="116" t="s">
        <v>135</v>
      </c>
      <c r="BK84" s="124">
        <f>BK85+BK88+BK91</f>
        <v>0</v>
      </c>
    </row>
    <row r="85" spans="2:65" s="11" customFormat="1" ht="22.75" customHeight="1">
      <c r="B85" s="115"/>
      <c r="D85" s="116" t="s">
        <v>71</v>
      </c>
      <c r="E85" s="125" t="s">
        <v>1561</v>
      </c>
      <c r="F85" s="125" t="s">
        <v>1562</v>
      </c>
      <c r="I85" s="118"/>
      <c r="J85" s="126">
        <f>BK85</f>
        <v>0</v>
      </c>
      <c r="L85" s="115"/>
      <c r="M85" s="120"/>
      <c r="P85" s="121">
        <f>SUM(P86:P87)</f>
        <v>0</v>
      </c>
      <c r="R85" s="121">
        <f>SUM(R86:R87)</f>
        <v>0</v>
      </c>
      <c r="T85" s="122">
        <f>SUM(T86:T87)</f>
        <v>0</v>
      </c>
      <c r="AR85" s="116" t="s">
        <v>175</v>
      </c>
      <c r="AT85" s="123" t="s">
        <v>71</v>
      </c>
      <c r="AU85" s="123" t="s">
        <v>80</v>
      </c>
      <c r="AY85" s="116" t="s">
        <v>135</v>
      </c>
      <c r="BK85" s="124">
        <f>SUM(BK86:BK87)</f>
        <v>0</v>
      </c>
    </row>
    <row r="86" spans="2:65" s="1" customFormat="1" ht="16.5" customHeight="1">
      <c r="B86" s="32"/>
      <c r="C86" s="127" t="s">
        <v>80</v>
      </c>
      <c r="D86" s="127" t="s">
        <v>138</v>
      </c>
      <c r="E86" s="128" t="s">
        <v>1563</v>
      </c>
      <c r="F86" s="129" t="s">
        <v>1562</v>
      </c>
      <c r="G86" s="130" t="s">
        <v>1564</v>
      </c>
      <c r="H86" s="131">
        <v>1</v>
      </c>
      <c r="I86" s="132"/>
      <c r="J86" s="133">
        <f>ROUND(I86*H86,2)</f>
        <v>0</v>
      </c>
      <c r="K86" s="129" t="s">
        <v>142</v>
      </c>
      <c r="L86" s="32"/>
      <c r="M86" s="134" t="s">
        <v>19</v>
      </c>
      <c r="N86" s="135" t="s">
        <v>43</v>
      </c>
      <c r="P86" s="136">
        <f>O86*H86</f>
        <v>0</v>
      </c>
      <c r="Q86" s="136">
        <v>0</v>
      </c>
      <c r="R86" s="136">
        <f>Q86*H86</f>
        <v>0</v>
      </c>
      <c r="S86" s="136">
        <v>0</v>
      </c>
      <c r="T86" s="137">
        <f>S86*H86</f>
        <v>0</v>
      </c>
      <c r="AR86" s="138" t="s">
        <v>143</v>
      </c>
      <c r="AT86" s="138" t="s">
        <v>138</v>
      </c>
      <c r="AU86" s="138" t="s">
        <v>82</v>
      </c>
      <c r="AY86" s="17" t="s">
        <v>135</v>
      </c>
      <c r="BE86" s="139">
        <f>IF(N86="základní",J86,0)</f>
        <v>0</v>
      </c>
      <c r="BF86" s="139">
        <f>IF(N86="snížená",J86,0)</f>
        <v>0</v>
      </c>
      <c r="BG86" s="139">
        <f>IF(N86="zákl. přenesená",J86,0)</f>
        <v>0</v>
      </c>
      <c r="BH86" s="139">
        <f>IF(N86="sníž. přenesená",J86,0)</f>
        <v>0</v>
      </c>
      <c r="BI86" s="139">
        <f>IF(N86="nulová",J86,0)</f>
        <v>0</v>
      </c>
      <c r="BJ86" s="17" t="s">
        <v>80</v>
      </c>
      <c r="BK86" s="139">
        <f>ROUND(I86*H86,2)</f>
        <v>0</v>
      </c>
      <c r="BL86" s="17" t="s">
        <v>143</v>
      </c>
      <c r="BM86" s="138" t="s">
        <v>82</v>
      </c>
    </row>
    <row r="87" spans="2:65" s="1" customFormat="1">
      <c r="B87" s="32"/>
      <c r="D87" s="140" t="s">
        <v>144</v>
      </c>
      <c r="F87" s="141" t="s">
        <v>1565</v>
      </c>
      <c r="I87" s="142"/>
      <c r="L87" s="32"/>
      <c r="M87" s="143"/>
      <c r="T87" s="53"/>
      <c r="AT87" s="17" t="s">
        <v>144</v>
      </c>
      <c r="AU87" s="17" t="s">
        <v>82</v>
      </c>
    </row>
    <row r="88" spans="2:65" s="11" customFormat="1" ht="22.75" customHeight="1">
      <c r="B88" s="115"/>
      <c r="D88" s="116" t="s">
        <v>71</v>
      </c>
      <c r="E88" s="125" t="s">
        <v>1566</v>
      </c>
      <c r="F88" s="125" t="s">
        <v>1567</v>
      </c>
      <c r="I88" s="118"/>
      <c r="J88" s="126">
        <f>BK88</f>
        <v>0</v>
      </c>
      <c r="L88" s="115"/>
      <c r="M88" s="120"/>
      <c r="P88" s="121">
        <f>SUM(P89:P90)</f>
        <v>0</v>
      </c>
      <c r="R88" s="121">
        <f>SUM(R89:R90)</f>
        <v>0</v>
      </c>
      <c r="T88" s="122">
        <f>SUM(T89:T90)</f>
        <v>0</v>
      </c>
      <c r="AR88" s="116" t="s">
        <v>175</v>
      </c>
      <c r="AT88" s="123" t="s">
        <v>71</v>
      </c>
      <c r="AU88" s="123" t="s">
        <v>80</v>
      </c>
      <c r="AY88" s="116" t="s">
        <v>135</v>
      </c>
      <c r="BK88" s="124">
        <f>SUM(BK89:BK90)</f>
        <v>0</v>
      </c>
    </row>
    <row r="89" spans="2:65" s="1" customFormat="1" ht="16.5" customHeight="1">
      <c r="B89" s="32"/>
      <c r="C89" s="127" t="s">
        <v>82</v>
      </c>
      <c r="D89" s="127" t="s">
        <v>138</v>
      </c>
      <c r="E89" s="128" t="s">
        <v>1568</v>
      </c>
      <c r="F89" s="129" t="s">
        <v>1567</v>
      </c>
      <c r="G89" s="130" t="s">
        <v>1564</v>
      </c>
      <c r="H89" s="131">
        <v>1</v>
      </c>
      <c r="I89" s="132"/>
      <c r="J89" s="133">
        <f>ROUND(I89*H89,2)</f>
        <v>0</v>
      </c>
      <c r="K89" s="129" t="s">
        <v>142</v>
      </c>
      <c r="L89" s="32"/>
      <c r="M89" s="134" t="s">
        <v>19</v>
      </c>
      <c r="N89" s="135" t="s">
        <v>43</v>
      </c>
      <c r="P89" s="136">
        <f>O89*H89</f>
        <v>0</v>
      </c>
      <c r="Q89" s="136">
        <v>0</v>
      </c>
      <c r="R89" s="136">
        <f>Q89*H89</f>
        <v>0</v>
      </c>
      <c r="S89" s="136">
        <v>0</v>
      </c>
      <c r="T89" s="137">
        <f>S89*H89</f>
        <v>0</v>
      </c>
      <c r="AR89" s="138" t="s">
        <v>143</v>
      </c>
      <c r="AT89" s="138" t="s">
        <v>138</v>
      </c>
      <c r="AU89" s="138" t="s">
        <v>82</v>
      </c>
      <c r="AY89" s="17" t="s">
        <v>135</v>
      </c>
      <c r="BE89" s="139">
        <f>IF(N89="základní",J89,0)</f>
        <v>0</v>
      </c>
      <c r="BF89" s="139">
        <f>IF(N89="snížená",J89,0)</f>
        <v>0</v>
      </c>
      <c r="BG89" s="139">
        <f>IF(N89="zákl. přenesená",J89,0)</f>
        <v>0</v>
      </c>
      <c r="BH89" s="139">
        <f>IF(N89="sníž. přenesená",J89,0)</f>
        <v>0</v>
      </c>
      <c r="BI89" s="139">
        <f>IF(N89="nulová",J89,0)</f>
        <v>0</v>
      </c>
      <c r="BJ89" s="17" t="s">
        <v>80</v>
      </c>
      <c r="BK89" s="139">
        <f>ROUND(I89*H89,2)</f>
        <v>0</v>
      </c>
      <c r="BL89" s="17" t="s">
        <v>143</v>
      </c>
      <c r="BM89" s="138" t="s">
        <v>143</v>
      </c>
    </row>
    <row r="90" spans="2:65" s="1" customFormat="1">
      <c r="B90" s="32"/>
      <c r="D90" s="140" t="s">
        <v>144</v>
      </c>
      <c r="F90" s="141" t="s">
        <v>1569</v>
      </c>
      <c r="I90" s="142"/>
      <c r="L90" s="32"/>
      <c r="M90" s="143"/>
      <c r="T90" s="53"/>
      <c r="AT90" s="17" t="s">
        <v>144</v>
      </c>
      <c r="AU90" s="17" t="s">
        <v>82</v>
      </c>
    </row>
    <row r="91" spans="2:65" s="11" customFormat="1" ht="22.75" customHeight="1">
      <c r="B91" s="115"/>
      <c r="D91" s="116" t="s">
        <v>71</v>
      </c>
      <c r="E91" s="125" t="s">
        <v>1570</v>
      </c>
      <c r="F91" s="125" t="s">
        <v>1571</v>
      </c>
      <c r="I91" s="118"/>
      <c r="J91" s="126">
        <f>BK91</f>
        <v>0</v>
      </c>
      <c r="L91" s="115"/>
      <c r="M91" s="120"/>
      <c r="P91" s="121">
        <f>SUM(P92:P93)</f>
        <v>0</v>
      </c>
      <c r="R91" s="121">
        <f>SUM(R92:R93)</f>
        <v>0</v>
      </c>
      <c r="T91" s="122">
        <f>SUM(T92:T93)</f>
        <v>0</v>
      </c>
      <c r="AR91" s="116" t="s">
        <v>175</v>
      </c>
      <c r="AT91" s="123" t="s">
        <v>71</v>
      </c>
      <c r="AU91" s="123" t="s">
        <v>80</v>
      </c>
      <c r="AY91" s="116" t="s">
        <v>135</v>
      </c>
      <c r="BK91" s="124">
        <f>SUM(BK92:BK93)</f>
        <v>0</v>
      </c>
    </row>
    <row r="92" spans="2:65" s="1" customFormat="1" ht="16.5" customHeight="1">
      <c r="B92" s="32"/>
      <c r="C92" s="127" t="s">
        <v>136</v>
      </c>
      <c r="D92" s="127" t="s">
        <v>138</v>
      </c>
      <c r="E92" s="128" t="s">
        <v>1572</v>
      </c>
      <c r="F92" s="129" t="s">
        <v>1571</v>
      </c>
      <c r="G92" s="130" t="s">
        <v>1564</v>
      </c>
      <c r="H92" s="131">
        <v>1</v>
      </c>
      <c r="I92" s="132"/>
      <c r="J92" s="133">
        <f>ROUND(I92*H92,2)</f>
        <v>0</v>
      </c>
      <c r="K92" s="129" t="s">
        <v>142</v>
      </c>
      <c r="L92" s="32"/>
      <c r="M92" s="134" t="s">
        <v>19</v>
      </c>
      <c r="N92" s="135" t="s">
        <v>43</v>
      </c>
      <c r="P92" s="136">
        <f>O92*H92</f>
        <v>0</v>
      </c>
      <c r="Q92" s="136">
        <v>0</v>
      </c>
      <c r="R92" s="136">
        <f>Q92*H92</f>
        <v>0</v>
      </c>
      <c r="S92" s="136">
        <v>0</v>
      </c>
      <c r="T92" s="137">
        <f>S92*H92</f>
        <v>0</v>
      </c>
      <c r="AR92" s="138" t="s">
        <v>143</v>
      </c>
      <c r="AT92" s="138" t="s">
        <v>138</v>
      </c>
      <c r="AU92" s="138" t="s">
        <v>82</v>
      </c>
      <c r="AY92" s="17" t="s">
        <v>135</v>
      </c>
      <c r="BE92" s="139">
        <f>IF(N92="základní",J92,0)</f>
        <v>0</v>
      </c>
      <c r="BF92" s="139">
        <f>IF(N92="snížená",J92,0)</f>
        <v>0</v>
      </c>
      <c r="BG92" s="139">
        <f>IF(N92="zákl. přenesená",J92,0)</f>
        <v>0</v>
      </c>
      <c r="BH92" s="139">
        <f>IF(N92="sníž. přenesená",J92,0)</f>
        <v>0</v>
      </c>
      <c r="BI92" s="139">
        <f>IF(N92="nulová",J92,0)</f>
        <v>0</v>
      </c>
      <c r="BJ92" s="17" t="s">
        <v>80</v>
      </c>
      <c r="BK92" s="139">
        <f>ROUND(I92*H92,2)</f>
        <v>0</v>
      </c>
      <c r="BL92" s="17" t="s">
        <v>143</v>
      </c>
      <c r="BM92" s="138" t="s">
        <v>159</v>
      </c>
    </row>
    <row r="93" spans="2:65" s="1" customFormat="1">
      <c r="B93" s="32"/>
      <c r="D93" s="140" t="s">
        <v>144</v>
      </c>
      <c r="F93" s="141" t="s">
        <v>1573</v>
      </c>
      <c r="I93" s="142"/>
      <c r="L93" s="32"/>
      <c r="M93" s="185"/>
      <c r="N93" s="181"/>
      <c r="O93" s="181"/>
      <c r="P93" s="181"/>
      <c r="Q93" s="181"/>
      <c r="R93" s="181"/>
      <c r="S93" s="181"/>
      <c r="T93" s="186"/>
      <c r="AT93" s="17" t="s">
        <v>144</v>
      </c>
      <c r="AU93" s="17" t="s">
        <v>82</v>
      </c>
    </row>
    <row r="94" spans="2:65" s="1" customFormat="1" ht="7" customHeight="1"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32"/>
    </row>
  </sheetData>
  <sheetProtection algorithmName="SHA-512" hashValue="YGU3rVAj9y8PnhSM2dcQd1NEuF4MhA2Z2wyGoIanEb34tlqUKeIyaBaqqGdQg88pJ1fJ+TLvzO1fSr/3PHPV+Q==" saltValue="24t+MdwsoO16oIZMEySnX+QiXHmc5JwhtWHrP5FW9C9fZNKWP6mbmqqZDUs5sGVixoNRE99QyKhYv8klsAbuQQ==" spinCount="100000" sheet="1" objects="1" scenarios="1" formatColumns="0" formatRows="0" autoFilter="0"/>
  <autoFilter ref="C82:K93" xr:uid="{00000000-0009-0000-0000-000007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700-000000000000}"/>
    <hyperlink ref="F90" r:id="rId2" xr:uid="{00000000-0004-0000-0700-000001000000}"/>
    <hyperlink ref="F93" r:id="rId3" xr:uid="{00000000-0004-0000-07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0"/>
  <cols>
    <col min="1" max="1" width="8.33203125" style="187" customWidth="1"/>
    <col min="2" max="2" width="1.6640625" style="187" customWidth="1"/>
    <col min="3" max="4" width="5" style="187" customWidth="1"/>
    <col min="5" max="5" width="11.6640625" style="187" customWidth="1"/>
    <col min="6" max="6" width="9.109375" style="187" customWidth="1"/>
    <col min="7" max="7" width="5" style="187" customWidth="1"/>
    <col min="8" max="8" width="77.77734375" style="187" customWidth="1"/>
    <col min="9" max="10" width="20" style="187" customWidth="1"/>
    <col min="11" max="11" width="1.6640625" style="187" customWidth="1"/>
  </cols>
  <sheetData>
    <row r="1" spans="2:11" customFormat="1" ht="37.5" customHeight="1"/>
    <row r="2" spans="2:11" customFormat="1" ht="7.5" customHeight="1">
      <c r="B2" s="188"/>
      <c r="C2" s="189"/>
      <c r="D2" s="189"/>
      <c r="E2" s="189"/>
      <c r="F2" s="189"/>
      <c r="G2" s="189"/>
      <c r="H2" s="189"/>
      <c r="I2" s="189"/>
      <c r="J2" s="189"/>
      <c r="K2" s="190"/>
    </row>
    <row r="3" spans="2:11" s="15" customFormat="1" ht="45" customHeight="1">
      <c r="B3" s="191"/>
      <c r="C3" s="315" t="s">
        <v>1574</v>
      </c>
      <c r="D3" s="315"/>
      <c r="E3" s="315"/>
      <c r="F3" s="315"/>
      <c r="G3" s="315"/>
      <c r="H3" s="315"/>
      <c r="I3" s="315"/>
      <c r="J3" s="315"/>
      <c r="K3" s="192"/>
    </row>
    <row r="4" spans="2:11" customFormat="1" ht="25.5" customHeight="1">
      <c r="B4" s="193"/>
      <c r="C4" s="314" t="s">
        <v>1575</v>
      </c>
      <c r="D4" s="314"/>
      <c r="E4" s="314"/>
      <c r="F4" s="314"/>
      <c r="G4" s="314"/>
      <c r="H4" s="314"/>
      <c r="I4" s="314"/>
      <c r="J4" s="314"/>
      <c r="K4" s="194"/>
    </row>
    <row r="5" spans="2:11" customFormat="1" ht="5.25" customHeight="1">
      <c r="B5" s="193"/>
      <c r="C5" s="195"/>
      <c r="D5" s="195"/>
      <c r="E5" s="195"/>
      <c r="F5" s="195"/>
      <c r="G5" s="195"/>
      <c r="H5" s="195"/>
      <c r="I5" s="195"/>
      <c r="J5" s="195"/>
      <c r="K5" s="194"/>
    </row>
    <row r="6" spans="2:11" customFormat="1" ht="15" customHeight="1">
      <c r="B6" s="193"/>
      <c r="C6" s="313" t="s">
        <v>1576</v>
      </c>
      <c r="D6" s="313"/>
      <c r="E6" s="313"/>
      <c r="F6" s="313"/>
      <c r="G6" s="313"/>
      <c r="H6" s="313"/>
      <c r="I6" s="313"/>
      <c r="J6" s="313"/>
      <c r="K6" s="194"/>
    </row>
    <row r="7" spans="2:11" customFormat="1" ht="15" customHeight="1">
      <c r="B7" s="197"/>
      <c r="C7" s="313" t="s">
        <v>1577</v>
      </c>
      <c r="D7" s="313"/>
      <c r="E7" s="313"/>
      <c r="F7" s="313"/>
      <c r="G7" s="313"/>
      <c r="H7" s="313"/>
      <c r="I7" s="313"/>
      <c r="J7" s="313"/>
      <c r="K7" s="194"/>
    </row>
    <row r="8" spans="2:11" customFormat="1" ht="12.75" customHeight="1">
      <c r="B8" s="197"/>
      <c r="C8" s="196"/>
      <c r="D8" s="196"/>
      <c r="E8" s="196"/>
      <c r="F8" s="196"/>
      <c r="G8" s="196"/>
      <c r="H8" s="196"/>
      <c r="I8" s="196"/>
      <c r="J8" s="196"/>
      <c r="K8" s="194"/>
    </row>
    <row r="9" spans="2:11" customFormat="1" ht="15" customHeight="1">
      <c r="B9" s="197"/>
      <c r="C9" s="313" t="s">
        <v>1578</v>
      </c>
      <c r="D9" s="313"/>
      <c r="E9" s="313"/>
      <c r="F9" s="313"/>
      <c r="G9" s="313"/>
      <c r="H9" s="313"/>
      <c r="I9" s="313"/>
      <c r="J9" s="313"/>
      <c r="K9" s="194"/>
    </row>
    <row r="10" spans="2:11" customFormat="1" ht="15" customHeight="1">
      <c r="B10" s="197"/>
      <c r="C10" s="196"/>
      <c r="D10" s="313" t="s">
        <v>1579</v>
      </c>
      <c r="E10" s="313"/>
      <c r="F10" s="313"/>
      <c r="G10" s="313"/>
      <c r="H10" s="313"/>
      <c r="I10" s="313"/>
      <c r="J10" s="313"/>
      <c r="K10" s="194"/>
    </row>
    <row r="11" spans="2:11" customFormat="1" ht="15" customHeight="1">
      <c r="B11" s="197"/>
      <c r="C11" s="198"/>
      <c r="D11" s="313" t="s">
        <v>1580</v>
      </c>
      <c r="E11" s="313"/>
      <c r="F11" s="313"/>
      <c r="G11" s="313"/>
      <c r="H11" s="313"/>
      <c r="I11" s="313"/>
      <c r="J11" s="313"/>
      <c r="K11" s="194"/>
    </row>
    <row r="12" spans="2:11" customFormat="1" ht="15" customHeight="1">
      <c r="B12" s="197"/>
      <c r="C12" s="198"/>
      <c r="D12" s="196"/>
      <c r="E12" s="196"/>
      <c r="F12" s="196"/>
      <c r="G12" s="196"/>
      <c r="H12" s="196"/>
      <c r="I12" s="196"/>
      <c r="J12" s="196"/>
      <c r="K12" s="194"/>
    </row>
    <row r="13" spans="2:11" customFormat="1" ht="15" customHeight="1">
      <c r="B13" s="197"/>
      <c r="C13" s="198"/>
      <c r="D13" s="199" t="s">
        <v>1581</v>
      </c>
      <c r="E13" s="196"/>
      <c r="F13" s="196"/>
      <c r="G13" s="196"/>
      <c r="H13" s="196"/>
      <c r="I13" s="196"/>
      <c r="J13" s="196"/>
      <c r="K13" s="194"/>
    </row>
    <row r="14" spans="2:11" customFormat="1" ht="12.75" customHeight="1">
      <c r="B14" s="197"/>
      <c r="C14" s="198"/>
      <c r="D14" s="198"/>
      <c r="E14" s="198"/>
      <c r="F14" s="198"/>
      <c r="G14" s="198"/>
      <c r="H14" s="198"/>
      <c r="I14" s="198"/>
      <c r="J14" s="198"/>
      <c r="K14" s="194"/>
    </row>
    <row r="15" spans="2:11" customFormat="1" ht="15" customHeight="1">
      <c r="B15" s="197"/>
      <c r="C15" s="198"/>
      <c r="D15" s="313" t="s">
        <v>1582</v>
      </c>
      <c r="E15" s="313"/>
      <c r="F15" s="313"/>
      <c r="G15" s="313"/>
      <c r="H15" s="313"/>
      <c r="I15" s="313"/>
      <c r="J15" s="313"/>
      <c r="K15" s="194"/>
    </row>
    <row r="16" spans="2:11" customFormat="1" ht="15" customHeight="1">
      <c r="B16" s="197"/>
      <c r="C16" s="198"/>
      <c r="D16" s="313" t="s">
        <v>1583</v>
      </c>
      <c r="E16" s="313"/>
      <c r="F16" s="313"/>
      <c r="G16" s="313"/>
      <c r="H16" s="313"/>
      <c r="I16" s="313"/>
      <c r="J16" s="313"/>
      <c r="K16" s="194"/>
    </row>
    <row r="17" spans="2:11" customFormat="1" ht="15" customHeight="1">
      <c r="B17" s="197"/>
      <c r="C17" s="198"/>
      <c r="D17" s="313" t="s">
        <v>1584</v>
      </c>
      <c r="E17" s="313"/>
      <c r="F17" s="313"/>
      <c r="G17" s="313"/>
      <c r="H17" s="313"/>
      <c r="I17" s="313"/>
      <c r="J17" s="313"/>
      <c r="K17" s="194"/>
    </row>
    <row r="18" spans="2:11" customFormat="1" ht="15" customHeight="1">
      <c r="B18" s="197"/>
      <c r="C18" s="198"/>
      <c r="D18" s="198"/>
      <c r="E18" s="200" t="s">
        <v>79</v>
      </c>
      <c r="F18" s="313" t="s">
        <v>1585</v>
      </c>
      <c r="G18" s="313"/>
      <c r="H18" s="313"/>
      <c r="I18" s="313"/>
      <c r="J18" s="313"/>
      <c r="K18" s="194"/>
    </row>
    <row r="19" spans="2:11" customFormat="1" ht="15" customHeight="1">
      <c r="B19" s="197"/>
      <c r="C19" s="198"/>
      <c r="D19" s="198"/>
      <c r="E19" s="200" t="s">
        <v>1586</v>
      </c>
      <c r="F19" s="313" t="s">
        <v>1587</v>
      </c>
      <c r="G19" s="313"/>
      <c r="H19" s="313"/>
      <c r="I19" s="313"/>
      <c r="J19" s="313"/>
      <c r="K19" s="194"/>
    </row>
    <row r="20" spans="2:11" customFormat="1" ht="15" customHeight="1">
      <c r="B20" s="197"/>
      <c r="C20" s="198"/>
      <c r="D20" s="198"/>
      <c r="E20" s="200" t="s">
        <v>1588</v>
      </c>
      <c r="F20" s="313" t="s">
        <v>1589</v>
      </c>
      <c r="G20" s="313"/>
      <c r="H20" s="313"/>
      <c r="I20" s="313"/>
      <c r="J20" s="313"/>
      <c r="K20" s="194"/>
    </row>
    <row r="21" spans="2:11" customFormat="1" ht="15" customHeight="1">
      <c r="B21" s="197"/>
      <c r="C21" s="198"/>
      <c r="D21" s="198"/>
      <c r="E21" s="200" t="s">
        <v>1590</v>
      </c>
      <c r="F21" s="313" t="s">
        <v>1591</v>
      </c>
      <c r="G21" s="313"/>
      <c r="H21" s="313"/>
      <c r="I21" s="313"/>
      <c r="J21" s="313"/>
      <c r="K21" s="194"/>
    </row>
    <row r="22" spans="2:11" customFormat="1" ht="15" customHeight="1">
      <c r="B22" s="197"/>
      <c r="C22" s="198"/>
      <c r="D22" s="198"/>
      <c r="E22" s="200" t="s">
        <v>598</v>
      </c>
      <c r="F22" s="313" t="s">
        <v>473</v>
      </c>
      <c r="G22" s="313"/>
      <c r="H22" s="313"/>
      <c r="I22" s="313"/>
      <c r="J22" s="313"/>
      <c r="K22" s="194"/>
    </row>
    <row r="23" spans="2:11" customFormat="1" ht="15" customHeight="1">
      <c r="B23" s="197"/>
      <c r="C23" s="198"/>
      <c r="D23" s="198"/>
      <c r="E23" s="200" t="s">
        <v>1592</v>
      </c>
      <c r="F23" s="313" t="s">
        <v>1593</v>
      </c>
      <c r="G23" s="313"/>
      <c r="H23" s="313"/>
      <c r="I23" s="313"/>
      <c r="J23" s="313"/>
      <c r="K23" s="194"/>
    </row>
    <row r="24" spans="2:11" customFormat="1" ht="12.75" customHeight="1">
      <c r="B24" s="197"/>
      <c r="C24" s="198"/>
      <c r="D24" s="198"/>
      <c r="E24" s="198"/>
      <c r="F24" s="198"/>
      <c r="G24" s="198"/>
      <c r="H24" s="198"/>
      <c r="I24" s="198"/>
      <c r="J24" s="198"/>
      <c r="K24" s="194"/>
    </row>
    <row r="25" spans="2:11" customFormat="1" ht="15" customHeight="1">
      <c r="B25" s="197"/>
      <c r="C25" s="313" t="s">
        <v>1594</v>
      </c>
      <c r="D25" s="313"/>
      <c r="E25" s="313"/>
      <c r="F25" s="313"/>
      <c r="G25" s="313"/>
      <c r="H25" s="313"/>
      <c r="I25" s="313"/>
      <c r="J25" s="313"/>
      <c r="K25" s="194"/>
    </row>
    <row r="26" spans="2:11" customFormat="1" ht="15" customHeight="1">
      <c r="B26" s="197"/>
      <c r="C26" s="313" t="s">
        <v>1595</v>
      </c>
      <c r="D26" s="313"/>
      <c r="E26" s="313"/>
      <c r="F26" s="313"/>
      <c r="G26" s="313"/>
      <c r="H26" s="313"/>
      <c r="I26" s="313"/>
      <c r="J26" s="313"/>
      <c r="K26" s="194"/>
    </row>
    <row r="27" spans="2:11" customFormat="1" ht="15" customHeight="1">
      <c r="B27" s="197"/>
      <c r="C27" s="196"/>
      <c r="D27" s="313" t="s">
        <v>1596</v>
      </c>
      <c r="E27" s="313"/>
      <c r="F27" s="313"/>
      <c r="G27" s="313"/>
      <c r="H27" s="313"/>
      <c r="I27" s="313"/>
      <c r="J27" s="313"/>
      <c r="K27" s="194"/>
    </row>
    <row r="28" spans="2:11" customFormat="1" ht="15" customHeight="1">
      <c r="B28" s="197"/>
      <c r="C28" s="198"/>
      <c r="D28" s="313" t="s">
        <v>1597</v>
      </c>
      <c r="E28" s="313"/>
      <c r="F28" s="313"/>
      <c r="G28" s="313"/>
      <c r="H28" s="313"/>
      <c r="I28" s="313"/>
      <c r="J28" s="313"/>
      <c r="K28" s="194"/>
    </row>
    <row r="29" spans="2:11" customFormat="1" ht="12.75" customHeight="1">
      <c r="B29" s="197"/>
      <c r="C29" s="198"/>
      <c r="D29" s="198"/>
      <c r="E29" s="198"/>
      <c r="F29" s="198"/>
      <c r="G29" s="198"/>
      <c r="H29" s="198"/>
      <c r="I29" s="198"/>
      <c r="J29" s="198"/>
      <c r="K29" s="194"/>
    </row>
    <row r="30" spans="2:11" customFormat="1" ht="15" customHeight="1">
      <c r="B30" s="197"/>
      <c r="C30" s="198"/>
      <c r="D30" s="313" t="s">
        <v>1598</v>
      </c>
      <c r="E30" s="313"/>
      <c r="F30" s="313"/>
      <c r="G30" s="313"/>
      <c r="H30" s="313"/>
      <c r="I30" s="313"/>
      <c r="J30" s="313"/>
      <c r="K30" s="194"/>
    </row>
    <row r="31" spans="2:11" customFormat="1" ht="15" customHeight="1">
      <c r="B31" s="197"/>
      <c r="C31" s="198"/>
      <c r="D31" s="313" t="s">
        <v>1599</v>
      </c>
      <c r="E31" s="313"/>
      <c r="F31" s="313"/>
      <c r="G31" s="313"/>
      <c r="H31" s="313"/>
      <c r="I31" s="313"/>
      <c r="J31" s="313"/>
      <c r="K31" s="194"/>
    </row>
    <row r="32" spans="2:11" customFormat="1" ht="12.75" customHeight="1">
      <c r="B32" s="197"/>
      <c r="C32" s="198"/>
      <c r="D32" s="198"/>
      <c r="E32" s="198"/>
      <c r="F32" s="198"/>
      <c r="G32" s="198"/>
      <c r="H32" s="198"/>
      <c r="I32" s="198"/>
      <c r="J32" s="198"/>
      <c r="K32" s="194"/>
    </row>
    <row r="33" spans="2:11" customFormat="1" ht="15" customHeight="1">
      <c r="B33" s="197"/>
      <c r="C33" s="198"/>
      <c r="D33" s="313" t="s">
        <v>1600</v>
      </c>
      <c r="E33" s="313"/>
      <c r="F33" s="313"/>
      <c r="G33" s="313"/>
      <c r="H33" s="313"/>
      <c r="I33" s="313"/>
      <c r="J33" s="313"/>
      <c r="K33" s="194"/>
    </row>
    <row r="34" spans="2:11" customFormat="1" ht="15" customHeight="1">
      <c r="B34" s="197"/>
      <c r="C34" s="198"/>
      <c r="D34" s="313" t="s">
        <v>1601</v>
      </c>
      <c r="E34" s="313"/>
      <c r="F34" s="313"/>
      <c r="G34" s="313"/>
      <c r="H34" s="313"/>
      <c r="I34" s="313"/>
      <c r="J34" s="313"/>
      <c r="K34" s="194"/>
    </row>
    <row r="35" spans="2:11" customFormat="1" ht="15" customHeight="1">
      <c r="B35" s="197"/>
      <c r="C35" s="198"/>
      <c r="D35" s="313" t="s">
        <v>1602</v>
      </c>
      <c r="E35" s="313"/>
      <c r="F35" s="313"/>
      <c r="G35" s="313"/>
      <c r="H35" s="313"/>
      <c r="I35" s="313"/>
      <c r="J35" s="313"/>
      <c r="K35" s="194"/>
    </row>
    <row r="36" spans="2:11" customFormat="1" ht="15" customHeight="1">
      <c r="B36" s="197"/>
      <c r="C36" s="198"/>
      <c r="D36" s="196"/>
      <c r="E36" s="199" t="s">
        <v>121</v>
      </c>
      <c r="F36" s="196"/>
      <c r="G36" s="313" t="s">
        <v>1603</v>
      </c>
      <c r="H36" s="313"/>
      <c r="I36" s="313"/>
      <c r="J36" s="313"/>
      <c r="K36" s="194"/>
    </row>
    <row r="37" spans="2:11" customFormat="1" ht="30.75" customHeight="1">
      <c r="B37" s="197"/>
      <c r="C37" s="198"/>
      <c r="D37" s="196"/>
      <c r="E37" s="199" t="s">
        <v>1604</v>
      </c>
      <c r="F37" s="196"/>
      <c r="G37" s="313" t="s">
        <v>1605</v>
      </c>
      <c r="H37" s="313"/>
      <c r="I37" s="313"/>
      <c r="J37" s="313"/>
      <c r="K37" s="194"/>
    </row>
    <row r="38" spans="2:11" customFormat="1" ht="15" customHeight="1">
      <c r="B38" s="197"/>
      <c r="C38" s="198"/>
      <c r="D38" s="196"/>
      <c r="E38" s="199" t="s">
        <v>53</v>
      </c>
      <c r="F38" s="196"/>
      <c r="G38" s="313" t="s">
        <v>1606</v>
      </c>
      <c r="H38" s="313"/>
      <c r="I38" s="313"/>
      <c r="J38" s="313"/>
      <c r="K38" s="194"/>
    </row>
    <row r="39" spans="2:11" customFormat="1" ht="15" customHeight="1">
      <c r="B39" s="197"/>
      <c r="C39" s="198"/>
      <c r="D39" s="196"/>
      <c r="E39" s="199" t="s">
        <v>54</v>
      </c>
      <c r="F39" s="196"/>
      <c r="G39" s="313" t="s">
        <v>1607</v>
      </c>
      <c r="H39" s="313"/>
      <c r="I39" s="313"/>
      <c r="J39" s="313"/>
      <c r="K39" s="194"/>
    </row>
    <row r="40" spans="2:11" customFormat="1" ht="15" customHeight="1">
      <c r="B40" s="197"/>
      <c r="C40" s="198"/>
      <c r="D40" s="196"/>
      <c r="E40" s="199" t="s">
        <v>122</v>
      </c>
      <c r="F40" s="196"/>
      <c r="G40" s="313" t="s">
        <v>1608</v>
      </c>
      <c r="H40" s="313"/>
      <c r="I40" s="313"/>
      <c r="J40" s="313"/>
      <c r="K40" s="194"/>
    </row>
    <row r="41" spans="2:11" customFormat="1" ht="15" customHeight="1">
      <c r="B41" s="197"/>
      <c r="C41" s="198"/>
      <c r="D41" s="196"/>
      <c r="E41" s="199" t="s">
        <v>123</v>
      </c>
      <c r="F41" s="196"/>
      <c r="G41" s="313" t="s">
        <v>1609</v>
      </c>
      <c r="H41" s="313"/>
      <c r="I41" s="313"/>
      <c r="J41" s="313"/>
      <c r="K41" s="194"/>
    </row>
    <row r="42" spans="2:11" customFormat="1" ht="15" customHeight="1">
      <c r="B42" s="197"/>
      <c r="C42" s="198"/>
      <c r="D42" s="196"/>
      <c r="E42" s="199" t="s">
        <v>1610</v>
      </c>
      <c r="F42" s="196"/>
      <c r="G42" s="313" t="s">
        <v>1611</v>
      </c>
      <c r="H42" s="313"/>
      <c r="I42" s="313"/>
      <c r="J42" s="313"/>
      <c r="K42" s="194"/>
    </row>
    <row r="43" spans="2:11" customFormat="1" ht="15" customHeight="1">
      <c r="B43" s="197"/>
      <c r="C43" s="198"/>
      <c r="D43" s="196"/>
      <c r="E43" s="199"/>
      <c r="F43" s="196"/>
      <c r="G43" s="313" t="s">
        <v>1612</v>
      </c>
      <c r="H43" s="313"/>
      <c r="I43" s="313"/>
      <c r="J43" s="313"/>
      <c r="K43" s="194"/>
    </row>
    <row r="44" spans="2:11" customFormat="1" ht="15" customHeight="1">
      <c r="B44" s="197"/>
      <c r="C44" s="198"/>
      <c r="D44" s="196"/>
      <c r="E44" s="199" t="s">
        <v>1613</v>
      </c>
      <c r="F44" s="196"/>
      <c r="G44" s="313" t="s">
        <v>1614</v>
      </c>
      <c r="H44" s="313"/>
      <c r="I44" s="313"/>
      <c r="J44" s="313"/>
      <c r="K44" s="194"/>
    </row>
    <row r="45" spans="2:11" customFormat="1" ht="15" customHeight="1">
      <c r="B45" s="197"/>
      <c r="C45" s="198"/>
      <c r="D45" s="196"/>
      <c r="E45" s="199" t="s">
        <v>125</v>
      </c>
      <c r="F45" s="196"/>
      <c r="G45" s="313" t="s">
        <v>1615</v>
      </c>
      <c r="H45" s="313"/>
      <c r="I45" s="313"/>
      <c r="J45" s="313"/>
      <c r="K45" s="194"/>
    </row>
    <row r="46" spans="2:11" customFormat="1" ht="12.75" customHeight="1">
      <c r="B46" s="197"/>
      <c r="C46" s="198"/>
      <c r="D46" s="196"/>
      <c r="E46" s="196"/>
      <c r="F46" s="196"/>
      <c r="G46" s="196"/>
      <c r="H46" s="196"/>
      <c r="I46" s="196"/>
      <c r="J46" s="196"/>
      <c r="K46" s="194"/>
    </row>
    <row r="47" spans="2:11" customFormat="1" ht="15" customHeight="1">
      <c r="B47" s="197"/>
      <c r="C47" s="198"/>
      <c r="D47" s="313" t="s">
        <v>1616</v>
      </c>
      <c r="E47" s="313"/>
      <c r="F47" s="313"/>
      <c r="G47" s="313"/>
      <c r="H47" s="313"/>
      <c r="I47" s="313"/>
      <c r="J47" s="313"/>
      <c r="K47" s="194"/>
    </row>
    <row r="48" spans="2:11" customFormat="1" ht="15" customHeight="1">
      <c r="B48" s="197"/>
      <c r="C48" s="198"/>
      <c r="D48" s="198"/>
      <c r="E48" s="313" t="s">
        <v>1617</v>
      </c>
      <c r="F48" s="313"/>
      <c r="G48" s="313"/>
      <c r="H48" s="313"/>
      <c r="I48" s="313"/>
      <c r="J48" s="313"/>
      <c r="K48" s="194"/>
    </row>
    <row r="49" spans="2:11" customFormat="1" ht="15" customHeight="1">
      <c r="B49" s="197"/>
      <c r="C49" s="198"/>
      <c r="D49" s="198"/>
      <c r="E49" s="313" t="s">
        <v>1618</v>
      </c>
      <c r="F49" s="313"/>
      <c r="G49" s="313"/>
      <c r="H49" s="313"/>
      <c r="I49" s="313"/>
      <c r="J49" s="313"/>
      <c r="K49" s="194"/>
    </row>
    <row r="50" spans="2:11" customFormat="1" ht="15" customHeight="1">
      <c r="B50" s="197"/>
      <c r="C50" s="198"/>
      <c r="D50" s="198"/>
      <c r="E50" s="313" t="s">
        <v>1619</v>
      </c>
      <c r="F50" s="313"/>
      <c r="G50" s="313"/>
      <c r="H50" s="313"/>
      <c r="I50" s="313"/>
      <c r="J50" s="313"/>
      <c r="K50" s="194"/>
    </row>
    <row r="51" spans="2:11" customFormat="1" ht="15" customHeight="1">
      <c r="B51" s="197"/>
      <c r="C51" s="198"/>
      <c r="D51" s="313" t="s">
        <v>1620</v>
      </c>
      <c r="E51" s="313"/>
      <c r="F51" s="313"/>
      <c r="G51" s="313"/>
      <c r="H51" s="313"/>
      <c r="I51" s="313"/>
      <c r="J51" s="313"/>
      <c r="K51" s="194"/>
    </row>
    <row r="52" spans="2:11" customFormat="1" ht="25.5" customHeight="1">
      <c r="B52" s="193"/>
      <c r="C52" s="314" t="s">
        <v>1621</v>
      </c>
      <c r="D52" s="314"/>
      <c r="E52" s="314"/>
      <c r="F52" s="314"/>
      <c r="G52" s="314"/>
      <c r="H52" s="314"/>
      <c r="I52" s="314"/>
      <c r="J52" s="314"/>
      <c r="K52" s="194"/>
    </row>
    <row r="53" spans="2:11" customFormat="1" ht="5.25" customHeight="1">
      <c r="B53" s="193"/>
      <c r="C53" s="195"/>
      <c r="D53" s="195"/>
      <c r="E53" s="195"/>
      <c r="F53" s="195"/>
      <c r="G53" s="195"/>
      <c r="H53" s="195"/>
      <c r="I53" s="195"/>
      <c r="J53" s="195"/>
      <c r="K53" s="194"/>
    </row>
    <row r="54" spans="2:11" customFormat="1" ht="15" customHeight="1">
      <c r="B54" s="193"/>
      <c r="C54" s="313" t="s">
        <v>1622</v>
      </c>
      <c r="D54" s="313"/>
      <c r="E54" s="313"/>
      <c r="F54" s="313"/>
      <c r="G54" s="313"/>
      <c r="H54" s="313"/>
      <c r="I54" s="313"/>
      <c r="J54" s="313"/>
      <c r="K54" s="194"/>
    </row>
    <row r="55" spans="2:11" customFormat="1" ht="15" customHeight="1">
      <c r="B55" s="193"/>
      <c r="C55" s="313" t="s">
        <v>1623</v>
      </c>
      <c r="D55" s="313"/>
      <c r="E55" s="313"/>
      <c r="F55" s="313"/>
      <c r="G55" s="313"/>
      <c r="H55" s="313"/>
      <c r="I55" s="313"/>
      <c r="J55" s="313"/>
      <c r="K55" s="194"/>
    </row>
    <row r="56" spans="2:11" customFormat="1" ht="12.75" customHeight="1">
      <c r="B56" s="193"/>
      <c r="C56" s="196"/>
      <c r="D56" s="196"/>
      <c r="E56" s="196"/>
      <c r="F56" s="196"/>
      <c r="G56" s="196"/>
      <c r="H56" s="196"/>
      <c r="I56" s="196"/>
      <c r="J56" s="196"/>
      <c r="K56" s="194"/>
    </row>
    <row r="57" spans="2:11" customFormat="1" ht="15" customHeight="1">
      <c r="B57" s="193"/>
      <c r="C57" s="313" t="s">
        <v>1624</v>
      </c>
      <c r="D57" s="313"/>
      <c r="E57" s="313"/>
      <c r="F57" s="313"/>
      <c r="G57" s="313"/>
      <c r="H57" s="313"/>
      <c r="I57" s="313"/>
      <c r="J57" s="313"/>
      <c r="K57" s="194"/>
    </row>
    <row r="58" spans="2:11" customFormat="1" ht="15" customHeight="1">
      <c r="B58" s="193"/>
      <c r="C58" s="198"/>
      <c r="D58" s="313" t="s">
        <v>1625</v>
      </c>
      <c r="E58" s="313"/>
      <c r="F58" s="313"/>
      <c r="G58" s="313"/>
      <c r="H58" s="313"/>
      <c r="I58" s="313"/>
      <c r="J58" s="313"/>
      <c r="K58" s="194"/>
    </row>
    <row r="59" spans="2:11" customFormat="1" ht="15" customHeight="1">
      <c r="B59" s="193"/>
      <c r="C59" s="198"/>
      <c r="D59" s="313" t="s">
        <v>1626</v>
      </c>
      <c r="E59" s="313"/>
      <c r="F59" s="313"/>
      <c r="G59" s="313"/>
      <c r="H59" s="313"/>
      <c r="I59" s="313"/>
      <c r="J59" s="313"/>
      <c r="K59" s="194"/>
    </row>
    <row r="60" spans="2:11" customFormat="1" ht="15" customHeight="1">
      <c r="B60" s="193"/>
      <c r="C60" s="198"/>
      <c r="D60" s="313" t="s">
        <v>1627</v>
      </c>
      <c r="E60" s="313"/>
      <c r="F60" s="313"/>
      <c r="G60" s="313"/>
      <c r="H60" s="313"/>
      <c r="I60" s="313"/>
      <c r="J60" s="313"/>
      <c r="K60" s="194"/>
    </row>
    <row r="61" spans="2:11" customFormat="1" ht="15" customHeight="1">
      <c r="B61" s="193"/>
      <c r="C61" s="198"/>
      <c r="D61" s="313" t="s">
        <v>1628</v>
      </c>
      <c r="E61" s="313"/>
      <c r="F61" s="313"/>
      <c r="G61" s="313"/>
      <c r="H61" s="313"/>
      <c r="I61" s="313"/>
      <c r="J61" s="313"/>
      <c r="K61" s="194"/>
    </row>
    <row r="62" spans="2:11" customFormat="1" ht="15" customHeight="1">
      <c r="B62" s="193"/>
      <c r="C62" s="198"/>
      <c r="D62" s="316" t="s">
        <v>1629</v>
      </c>
      <c r="E62" s="316"/>
      <c r="F62" s="316"/>
      <c r="G62" s="316"/>
      <c r="H62" s="316"/>
      <c r="I62" s="316"/>
      <c r="J62" s="316"/>
      <c r="K62" s="194"/>
    </row>
    <row r="63" spans="2:11" customFormat="1" ht="15" customHeight="1">
      <c r="B63" s="193"/>
      <c r="C63" s="198"/>
      <c r="D63" s="313" t="s">
        <v>1630</v>
      </c>
      <c r="E63" s="313"/>
      <c r="F63" s="313"/>
      <c r="G63" s="313"/>
      <c r="H63" s="313"/>
      <c r="I63" s="313"/>
      <c r="J63" s="313"/>
      <c r="K63" s="194"/>
    </row>
    <row r="64" spans="2:11" customFormat="1" ht="12.75" customHeight="1">
      <c r="B64" s="193"/>
      <c r="C64" s="198"/>
      <c r="D64" s="198"/>
      <c r="E64" s="201"/>
      <c r="F64" s="198"/>
      <c r="G64" s="198"/>
      <c r="H64" s="198"/>
      <c r="I64" s="198"/>
      <c r="J64" s="198"/>
      <c r="K64" s="194"/>
    </row>
    <row r="65" spans="2:11" customFormat="1" ht="15" customHeight="1">
      <c r="B65" s="193"/>
      <c r="C65" s="198"/>
      <c r="D65" s="313" t="s">
        <v>1631</v>
      </c>
      <c r="E65" s="313"/>
      <c r="F65" s="313"/>
      <c r="G65" s="313"/>
      <c r="H65" s="313"/>
      <c r="I65" s="313"/>
      <c r="J65" s="313"/>
      <c r="K65" s="194"/>
    </row>
    <row r="66" spans="2:11" customFormat="1" ht="15" customHeight="1">
      <c r="B66" s="193"/>
      <c r="C66" s="198"/>
      <c r="D66" s="316" t="s">
        <v>1632</v>
      </c>
      <c r="E66" s="316"/>
      <c r="F66" s="316"/>
      <c r="G66" s="316"/>
      <c r="H66" s="316"/>
      <c r="I66" s="316"/>
      <c r="J66" s="316"/>
      <c r="K66" s="194"/>
    </row>
    <row r="67" spans="2:11" customFormat="1" ht="15" customHeight="1">
      <c r="B67" s="193"/>
      <c r="C67" s="198"/>
      <c r="D67" s="313" t="s">
        <v>1633</v>
      </c>
      <c r="E67" s="313"/>
      <c r="F67" s="313"/>
      <c r="G67" s="313"/>
      <c r="H67" s="313"/>
      <c r="I67" s="313"/>
      <c r="J67" s="313"/>
      <c r="K67" s="194"/>
    </row>
    <row r="68" spans="2:11" customFormat="1" ht="15" customHeight="1">
      <c r="B68" s="193"/>
      <c r="C68" s="198"/>
      <c r="D68" s="313" t="s">
        <v>1634</v>
      </c>
      <c r="E68" s="313"/>
      <c r="F68" s="313"/>
      <c r="G68" s="313"/>
      <c r="H68" s="313"/>
      <c r="I68" s="313"/>
      <c r="J68" s="313"/>
      <c r="K68" s="194"/>
    </row>
    <row r="69" spans="2:11" customFormat="1" ht="15" customHeight="1">
      <c r="B69" s="193"/>
      <c r="C69" s="198"/>
      <c r="D69" s="313" t="s">
        <v>1635</v>
      </c>
      <c r="E69" s="313"/>
      <c r="F69" s="313"/>
      <c r="G69" s="313"/>
      <c r="H69" s="313"/>
      <c r="I69" s="313"/>
      <c r="J69" s="313"/>
      <c r="K69" s="194"/>
    </row>
    <row r="70" spans="2:11" customFormat="1" ht="15" customHeight="1">
      <c r="B70" s="193"/>
      <c r="C70" s="198"/>
      <c r="D70" s="313" t="s">
        <v>1636</v>
      </c>
      <c r="E70" s="313"/>
      <c r="F70" s="313"/>
      <c r="G70" s="313"/>
      <c r="H70" s="313"/>
      <c r="I70" s="313"/>
      <c r="J70" s="313"/>
      <c r="K70" s="194"/>
    </row>
    <row r="71" spans="2:11" customFormat="1" ht="12.75" customHeight="1">
      <c r="B71" s="202"/>
      <c r="C71" s="203"/>
      <c r="D71" s="203"/>
      <c r="E71" s="203"/>
      <c r="F71" s="203"/>
      <c r="G71" s="203"/>
      <c r="H71" s="203"/>
      <c r="I71" s="203"/>
      <c r="J71" s="203"/>
      <c r="K71" s="204"/>
    </row>
    <row r="72" spans="2:11" customFormat="1" ht="18.75" customHeight="1">
      <c r="B72" s="205"/>
      <c r="C72" s="205"/>
      <c r="D72" s="205"/>
      <c r="E72" s="205"/>
      <c r="F72" s="205"/>
      <c r="G72" s="205"/>
      <c r="H72" s="205"/>
      <c r="I72" s="205"/>
      <c r="J72" s="205"/>
      <c r="K72" s="206"/>
    </row>
    <row r="73" spans="2:11" customFormat="1" ht="18.75" customHeight="1">
      <c r="B73" s="206"/>
      <c r="C73" s="206"/>
      <c r="D73" s="206"/>
      <c r="E73" s="206"/>
      <c r="F73" s="206"/>
      <c r="G73" s="206"/>
      <c r="H73" s="206"/>
      <c r="I73" s="206"/>
      <c r="J73" s="206"/>
      <c r="K73" s="206"/>
    </row>
    <row r="74" spans="2:11" customFormat="1" ht="7.5" customHeight="1">
      <c r="B74" s="207"/>
      <c r="C74" s="208"/>
      <c r="D74" s="208"/>
      <c r="E74" s="208"/>
      <c r="F74" s="208"/>
      <c r="G74" s="208"/>
      <c r="H74" s="208"/>
      <c r="I74" s="208"/>
      <c r="J74" s="208"/>
      <c r="K74" s="209"/>
    </row>
    <row r="75" spans="2:11" customFormat="1" ht="45" customHeight="1">
      <c r="B75" s="210"/>
      <c r="C75" s="317" t="s">
        <v>1637</v>
      </c>
      <c r="D75" s="317"/>
      <c r="E75" s="317"/>
      <c r="F75" s="317"/>
      <c r="G75" s="317"/>
      <c r="H75" s="317"/>
      <c r="I75" s="317"/>
      <c r="J75" s="317"/>
      <c r="K75" s="211"/>
    </row>
    <row r="76" spans="2:11" customFormat="1" ht="17.25" customHeight="1">
      <c r="B76" s="210"/>
      <c r="C76" s="212" t="s">
        <v>1638</v>
      </c>
      <c r="D76" s="212"/>
      <c r="E76" s="212"/>
      <c r="F76" s="212" t="s">
        <v>1639</v>
      </c>
      <c r="G76" s="213"/>
      <c r="H76" s="212" t="s">
        <v>54</v>
      </c>
      <c r="I76" s="212" t="s">
        <v>57</v>
      </c>
      <c r="J76" s="212" t="s">
        <v>1640</v>
      </c>
      <c r="K76" s="211"/>
    </row>
    <row r="77" spans="2:11" customFormat="1" ht="17.25" customHeight="1">
      <c r="B77" s="210"/>
      <c r="C77" s="214" t="s">
        <v>1641</v>
      </c>
      <c r="D77" s="214"/>
      <c r="E77" s="214"/>
      <c r="F77" s="215" t="s">
        <v>1642</v>
      </c>
      <c r="G77" s="216"/>
      <c r="H77" s="214"/>
      <c r="I77" s="214"/>
      <c r="J77" s="214" t="s">
        <v>1643</v>
      </c>
      <c r="K77" s="211"/>
    </row>
    <row r="78" spans="2:11" customFormat="1" ht="5.25" customHeight="1">
      <c r="B78" s="210"/>
      <c r="C78" s="217"/>
      <c r="D78" s="217"/>
      <c r="E78" s="217"/>
      <c r="F78" s="217"/>
      <c r="G78" s="218"/>
      <c r="H78" s="217"/>
      <c r="I78" s="217"/>
      <c r="J78" s="217"/>
      <c r="K78" s="211"/>
    </row>
    <row r="79" spans="2:11" customFormat="1" ht="15" customHeight="1">
      <c r="B79" s="210"/>
      <c r="C79" s="199" t="s">
        <v>53</v>
      </c>
      <c r="D79" s="219"/>
      <c r="E79" s="219"/>
      <c r="F79" s="220" t="s">
        <v>1644</v>
      </c>
      <c r="G79" s="221"/>
      <c r="H79" s="199" t="s">
        <v>1645</v>
      </c>
      <c r="I79" s="199" t="s">
        <v>1646</v>
      </c>
      <c r="J79" s="199">
        <v>20</v>
      </c>
      <c r="K79" s="211"/>
    </row>
    <row r="80" spans="2:11" customFormat="1" ht="15" customHeight="1">
      <c r="B80" s="210"/>
      <c r="C80" s="199" t="s">
        <v>1647</v>
      </c>
      <c r="D80" s="199"/>
      <c r="E80" s="199"/>
      <c r="F80" s="220" t="s">
        <v>1644</v>
      </c>
      <c r="G80" s="221"/>
      <c r="H80" s="199" t="s">
        <v>1648</v>
      </c>
      <c r="I80" s="199" t="s">
        <v>1646</v>
      </c>
      <c r="J80" s="199">
        <v>120</v>
      </c>
      <c r="K80" s="211"/>
    </row>
    <row r="81" spans="2:11" customFormat="1" ht="15" customHeight="1">
      <c r="B81" s="222"/>
      <c r="C81" s="199" t="s">
        <v>1649</v>
      </c>
      <c r="D81" s="199"/>
      <c r="E81" s="199"/>
      <c r="F81" s="220" t="s">
        <v>1650</v>
      </c>
      <c r="G81" s="221"/>
      <c r="H81" s="199" t="s">
        <v>1651</v>
      </c>
      <c r="I81" s="199" t="s">
        <v>1646</v>
      </c>
      <c r="J81" s="199">
        <v>50</v>
      </c>
      <c r="K81" s="211"/>
    </row>
    <row r="82" spans="2:11" customFormat="1" ht="15" customHeight="1">
      <c r="B82" s="222"/>
      <c r="C82" s="199" t="s">
        <v>1652</v>
      </c>
      <c r="D82" s="199"/>
      <c r="E82" s="199"/>
      <c r="F82" s="220" t="s">
        <v>1644</v>
      </c>
      <c r="G82" s="221"/>
      <c r="H82" s="199" t="s">
        <v>1653</v>
      </c>
      <c r="I82" s="199" t="s">
        <v>1654</v>
      </c>
      <c r="J82" s="199"/>
      <c r="K82" s="211"/>
    </row>
    <row r="83" spans="2:11" customFormat="1" ht="15" customHeight="1">
      <c r="B83" s="222"/>
      <c r="C83" s="199" t="s">
        <v>1655</v>
      </c>
      <c r="D83" s="199"/>
      <c r="E83" s="199"/>
      <c r="F83" s="220" t="s">
        <v>1650</v>
      </c>
      <c r="G83" s="199"/>
      <c r="H83" s="199" t="s">
        <v>1656</v>
      </c>
      <c r="I83" s="199" t="s">
        <v>1646</v>
      </c>
      <c r="J83" s="199">
        <v>15</v>
      </c>
      <c r="K83" s="211"/>
    </row>
    <row r="84" spans="2:11" customFormat="1" ht="15" customHeight="1">
      <c r="B84" s="222"/>
      <c r="C84" s="199" t="s">
        <v>1657</v>
      </c>
      <c r="D84" s="199"/>
      <c r="E84" s="199"/>
      <c r="F84" s="220" t="s">
        <v>1650</v>
      </c>
      <c r="G84" s="199"/>
      <c r="H84" s="199" t="s">
        <v>1658</v>
      </c>
      <c r="I84" s="199" t="s">
        <v>1646</v>
      </c>
      <c r="J84" s="199">
        <v>15</v>
      </c>
      <c r="K84" s="211"/>
    </row>
    <row r="85" spans="2:11" customFormat="1" ht="15" customHeight="1">
      <c r="B85" s="222"/>
      <c r="C85" s="199" t="s">
        <v>1659</v>
      </c>
      <c r="D85" s="199"/>
      <c r="E85" s="199"/>
      <c r="F85" s="220" t="s">
        <v>1650</v>
      </c>
      <c r="G85" s="199"/>
      <c r="H85" s="199" t="s">
        <v>1660</v>
      </c>
      <c r="I85" s="199" t="s">
        <v>1646</v>
      </c>
      <c r="J85" s="199">
        <v>20</v>
      </c>
      <c r="K85" s="211"/>
    </row>
    <row r="86" spans="2:11" customFormat="1" ht="15" customHeight="1">
      <c r="B86" s="222"/>
      <c r="C86" s="199" t="s">
        <v>1661</v>
      </c>
      <c r="D86" s="199"/>
      <c r="E86" s="199"/>
      <c r="F86" s="220" t="s">
        <v>1650</v>
      </c>
      <c r="G86" s="199"/>
      <c r="H86" s="199" t="s">
        <v>1662</v>
      </c>
      <c r="I86" s="199" t="s">
        <v>1646</v>
      </c>
      <c r="J86" s="199">
        <v>20</v>
      </c>
      <c r="K86" s="211"/>
    </row>
    <row r="87" spans="2:11" customFormat="1" ht="15" customHeight="1">
      <c r="B87" s="222"/>
      <c r="C87" s="199" t="s">
        <v>1663</v>
      </c>
      <c r="D87" s="199"/>
      <c r="E87" s="199"/>
      <c r="F87" s="220" t="s">
        <v>1650</v>
      </c>
      <c r="G87" s="221"/>
      <c r="H87" s="199" t="s">
        <v>1664</v>
      </c>
      <c r="I87" s="199" t="s">
        <v>1646</v>
      </c>
      <c r="J87" s="199">
        <v>50</v>
      </c>
      <c r="K87" s="211"/>
    </row>
    <row r="88" spans="2:11" customFormat="1" ht="15" customHeight="1">
      <c r="B88" s="222"/>
      <c r="C88" s="199" t="s">
        <v>1665</v>
      </c>
      <c r="D88" s="199"/>
      <c r="E88" s="199"/>
      <c r="F88" s="220" t="s">
        <v>1650</v>
      </c>
      <c r="G88" s="221"/>
      <c r="H88" s="199" t="s">
        <v>1666</v>
      </c>
      <c r="I88" s="199" t="s">
        <v>1646</v>
      </c>
      <c r="J88" s="199">
        <v>20</v>
      </c>
      <c r="K88" s="211"/>
    </row>
    <row r="89" spans="2:11" customFormat="1" ht="15" customHeight="1">
      <c r="B89" s="222"/>
      <c r="C89" s="199" t="s">
        <v>1667</v>
      </c>
      <c r="D89" s="199"/>
      <c r="E89" s="199"/>
      <c r="F89" s="220" t="s">
        <v>1650</v>
      </c>
      <c r="G89" s="221"/>
      <c r="H89" s="199" t="s">
        <v>1668</v>
      </c>
      <c r="I89" s="199" t="s">
        <v>1646</v>
      </c>
      <c r="J89" s="199">
        <v>20</v>
      </c>
      <c r="K89" s="211"/>
    </row>
    <row r="90" spans="2:11" customFormat="1" ht="15" customHeight="1">
      <c r="B90" s="222"/>
      <c r="C90" s="199" t="s">
        <v>1669</v>
      </c>
      <c r="D90" s="199"/>
      <c r="E90" s="199"/>
      <c r="F90" s="220" t="s">
        <v>1650</v>
      </c>
      <c r="G90" s="221"/>
      <c r="H90" s="199" t="s">
        <v>1670</v>
      </c>
      <c r="I90" s="199" t="s">
        <v>1646</v>
      </c>
      <c r="J90" s="199">
        <v>50</v>
      </c>
      <c r="K90" s="211"/>
    </row>
    <row r="91" spans="2:11" customFormat="1" ht="15" customHeight="1">
      <c r="B91" s="222"/>
      <c r="C91" s="199" t="s">
        <v>1671</v>
      </c>
      <c r="D91" s="199"/>
      <c r="E91" s="199"/>
      <c r="F91" s="220" t="s">
        <v>1650</v>
      </c>
      <c r="G91" s="221"/>
      <c r="H91" s="199" t="s">
        <v>1671</v>
      </c>
      <c r="I91" s="199" t="s">
        <v>1646</v>
      </c>
      <c r="J91" s="199">
        <v>50</v>
      </c>
      <c r="K91" s="211"/>
    </row>
    <row r="92" spans="2:11" customFormat="1" ht="15" customHeight="1">
      <c r="B92" s="222"/>
      <c r="C92" s="199" t="s">
        <v>1672</v>
      </c>
      <c r="D92" s="199"/>
      <c r="E92" s="199"/>
      <c r="F92" s="220" t="s">
        <v>1650</v>
      </c>
      <c r="G92" s="221"/>
      <c r="H92" s="199" t="s">
        <v>1673</v>
      </c>
      <c r="I92" s="199" t="s">
        <v>1646</v>
      </c>
      <c r="J92" s="199">
        <v>255</v>
      </c>
      <c r="K92" s="211"/>
    </row>
    <row r="93" spans="2:11" customFormat="1" ht="15" customHeight="1">
      <c r="B93" s="222"/>
      <c r="C93" s="199" t="s">
        <v>1674</v>
      </c>
      <c r="D93" s="199"/>
      <c r="E93" s="199"/>
      <c r="F93" s="220" t="s">
        <v>1644</v>
      </c>
      <c r="G93" s="221"/>
      <c r="H93" s="199" t="s">
        <v>1675</v>
      </c>
      <c r="I93" s="199" t="s">
        <v>1676</v>
      </c>
      <c r="J93" s="199"/>
      <c r="K93" s="211"/>
    </row>
    <row r="94" spans="2:11" customFormat="1" ht="15" customHeight="1">
      <c r="B94" s="222"/>
      <c r="C94" s="199" t="s">
        <v>1677</v>
      </c>
      <c r="D94" s="199"/>
      <c r="E94" s="199"/>
      <c r="F94" s="220" t="s">
        <v>1644</v>
      </c>
      <c r="G94" s="221"/>
      <c r="H94" s="199" t="s">
        <v>1678</v>
      </c>
      <c r="I94" s="199" t="s">
        <v>1679</v>
      </c>
      <c r="J94" s="199"/>
      <c r="K94" s="211"/>
    </row>
    <row r="95" spans="2:11" customFormat="1" ht="15" customHeight="1">
      <c r="B95" s="222"/>
      <c r="C95" s="199" t="s">
        <v>1680</v>
      </c>
      <c r="D95" s="199"/>
      <c r="E95" s="199"/>
      <c r="F95" s="220" t="s">
        <v>1644</v>
      </c>
      <c r="G95" s="221"/>
      <c r="H95" s="199" t="s">
        <v>1680</v>
      </c>
      <c r="I95" s="199" t="s">
        <v>1679</v>
      </c>
      <c r="J95" s="199"/>
      <c r="K95" s="211"/>
    </row>
    <row r="96" spans="2:11" customFormat="1" ht="15" customHeight="1">
      <c r="B96" s="222"/>
      <c r="C96" s="199" t="s">
        <v>38</v>
      </c>
      <c r="D96" s="199"/>
      <c r="E96" s="199"/>
      <c r="F96" s="220" t="s">
        <v>1644</v>
      </c>
      <c r="G96" s="221"/>
      <c r="H96" s="199" t="s">
        <v>1681</v>
      </c>
      <c r="I96" s="199" t="s">
        <v>1679</v>
      </c>
      <c r="J96" s="199"/>
      <c r="K96" s="211"/>
    </row>
    <row r="97" spans="2:11" customFormat="1" ht="15" customHeight="1">
      <c r="B97" s="222"/>
      <c r="C97" s="199" t="s">
        <v>48</v>
      </c>
      <c r="D97" s="199"/>
      <c r="E97" s="199"/>
      <c r="F97" s="220" t="s">
        <v>1644</v>
      </c>
      <c r="G97" s="221"/>
      <c r="H97" s="199" t="s">
        <v>1682</v>
      </c>
      <c r="I97" s="199" t="s">
        <v>1679</v>
      </c>
      <c r="J97" s="199"/>
      <c r="K97" s="211"/>
    </row>
    <row r="98" spans="2:11" customFormat="1" ht="15" customHeight="1">
      <c r="B98" s="223"/>
      <c r="C98" s="224"/>
      <c r="D98" s="224"/>
      <c r="E98" s="224"/>
      <c r="F98" s="224"/>
      <c r="G98" s="224"/>
      <c r="H98" s="224"/>
      <c r="I98" s="224"/>
      <c r="J98" s="224"/>
      <c r="K98" s="225"/>
    </row>
    <row r="99" spans="2:11" customFormat="1" ht="18.75" customHeight="1">
      <c r="B99" s="226"/>
      <c r="C99" s="227"/>
      <c r="D99" s="227"/>
      <c r="E99" s="227"/>
      <c r="F99" s="227"/>
      <c r="G99" s="227"/>
      <c r="H99" s="227"/>
      <c r="I99" s="227"/>
      <c r="J99" s="227"/>
      <c r="K99" s="226"/>
    </row>
    <row r="100" spans="2:11" customFormat="1" ht="18.75" customHeight="1"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</row>
    <row r="101" spans="2:11" customFormat="1" ht="7.5" customHeight="1">
      <c r="B101" s="207"/>
      <c r="C101" s="208"/>
      <c r="D101" s="208"/>
      <c r="E101" s="208"/>
      <c r="F101" s="208"/>
      <c r="G101" s="208"/>
      <c r="H101" s="208"/>
      <c r="I101" s="208"/>
      <c r="J101" s="208"/>
      <c r="K101" s="209"/>
    </row>
    <row r="102" spans="2:11" customFormat="1" ht="45" customHeight="1">
      <c r="B102" s="210"/>
      <c r="C102" s="317" t="s">
        <v>1683</v>
      </c>
      <c r="D102" s="317"/>
      <c r="E102" s="317"/>
      <c r="F102" s="317"/>
      <c r="G102" s="317"/>
      <c r="H102" s="317"/>
      <c r="I102" s="317"/>
      <c r="J102" s="317"/>
      <c r="K102" s="211"/>
    </row>
    <row r="103" spans="2:11" customFormat="1" ht="17.25" customHeight="1">
      <c r="B103" s="210"/>
      <c r="C103" s="212" t="s">
        <v>1638</v>
      </c>
      <c r="D103" s="212"/>
      <c r="E103" s="212"/>
      <c r="F103" s="212" t="s">
        <v>1639</v>
      </c>
      <c r="G103" s="213"/>
      <c r="H103" s="212" t="s">
        <v>54</v>
      </c>
      <c r="I103" s="212" t="s">
        <v>57</v>
      </c>
      <c r="J103" s="212" t="s">
        <v>1640</v>
      </c>
      <c r="K103" s="211"/>
    </row>
    <row r="104" spans="2:11" customFormat="1" ht="17.25" customHeight="1">
      <c r="B104" s="210"/>
      <c r="C104" s="214" t="s">
        <v>1641</v>
      </c>
      <c r="D104" s="214"/>
      <c r="E104" s="214"/>
      <c r="F104" s="215" t="s">
        <v>1642</v>
      </c>
      <c r="G104" s="216"/>
      <c r="H104" s="214"/>
      <c r="I104" s="214"/>
      <c r="J104" s="214" t="s">
        <v>1643</v>
      </c>
      <c r="K104" s="211"/>
    </row>
    <row r="105" spans="2:11" customFormat="1" ht="5.25" customHeight="1">
      <c r="B105" s="210"/>
      <c r="C105" s="212"/>
      <c r="D105" s="212"/>
      <c r="E105" s="212"/>
      <c r="F105" s="212"/>
      <c r="G105" s="228"/>
      <c r="H105" s="212"/>
      <c r="I105" s="212"/>
      <c r="J105" s="212"/>
      <c r="K105" s="211"/>
    </row>
    <row r="106" spans="2:11" customFormat="1" ht="15" customHeight="1">
      <c r="B106" s="210"/>
      <c r="C106" s="199" t="s">
        <v>53</v>
      </c>
      <c r="D106" s="219"/>
      <c r="E106" s="219"/>
      <c r="F106" s="220" t="s">
        <v>1644</v>
      </c>
      <c r="G106" s="199"/>
      <c r="H106" s="199" t="s">
        <v>1684</v>
      </c>
      <c r="I106" s="199" t="s">
        <v>1646</v>
      </c>
      <c r="J106" s="199">
        <v>20</v>
      </c>
      <c r="K106" s="211"/>
    </row>
    <row r="107" spans="2:11" customFormat="1" ht="15" customHeight="1">
      <c r="B107" s="210"/>
      <c r="C107" s="199" t="s">
        <v>1647</v>
      </c>
      <c r="D107" s="199"/>
      <c r="E107" s="199"/>
      <c r="F107" s="220" t="s">
        <v>1644</v>
      </c>
      <c r="G107" s="199"/>
      <c r="H107" s="199" t="s">
        <v>1684</v>
      </c>
      <c r="I107" s="199" t="s">
        <v>1646</v>
      </c>
      <c r="J107" s="199">
        <v>120</v>
      </c>
      <c r="K107" s="211"/>
    </row>
    <row r="108" spans="2:11" customFormat="1" ht="15" customHeight="1">
      <c r="B108" s="222"/>
      <c r="C108" s="199" t="s">
        <v>1649</v>
      </c>
      <c r="D108" s="199"/>
      <c r="E108" s="199"/>
      <c r="F108" s="220" t="s">
        <v>1650</v>
      </c>
      <c r="G108" s="199"/>
      <c r="H108" s="199" t="s">
        <v>1684</v>
      </c>
      <c r="I108" s="199" t="s">
        <v>1646</v>
      </c>
      <c r="J108" s="199">
        <v>50</v>
      </c>
      <c r="K108" s="211"/>
    </row>
    <row r="109" spans="2:11" customFormat="1" ht="15" customHeight="1">
      <c r="B109" s="222"/>
      <c r="C109" s="199" t="s">
        <v>1652</v>
      </c>
      <c r="D109" s="199"/>
      <c r="E109" s="199"/>
      <c r="F109" s="220" t="s">
        <v>1644</v>
      </c>
      <c r="G109" s="199"/>
      <c r="H109" s="199" t="s">
        <v>1684</v>
      </c>
      <c r="I109" s="199" t="s">
        <v>1654</v>
      </c>
      <c r="J109" s="199"/>
      <c r="K109" s="211"/>
    </row>
    <row r="110" spans="2:11" customFormat="1" ht="15" customHeight="1">
      <c r="B110" s="222"/>
      <c r="C110" s="199" t="s">
        <v>1663</v>
      </c>
      <c r="D110" s="199"/>
      <c r="E110" s="199"/>
      <c r="F110" s="220" t="s">
        <v>1650</v>
      </c>
      <c r="G110" s="199"/>
      <c r="H110" s="199" t="s">
        <v>1684</v>
      </c>
      <c r="I110" s="199" t="s">
        <v>1646</v>
      </c>
      <c r="J110" s="199">
        <v>50</v>
      </c>
      <c r="K110" s="211"/>
    </row>
    <row r="111" spans="2:11" customFormat="1" ht="15" customHeight="1">
      <c r="B111" s="222"/>
      <c r="C111" s="199" t="s">
        <v>1671</v>
      </c>
      <c r="D111" s="199"/>
      <c r="E111" s="199"/>
      <c r="F111" s="220" t="s">
        <v>1650</v>
      </c>
      <c r="G111" s="199"/>
      <c r="H111" s="199" t="s">
        <v>1684</v>
      </c>
      <c r="I111" s="199" t="s">
        <v>1646</v>
      </c>
      <c r="J111" s="199">
        <v>50</v>
      </c>
      <c r="K111" s="211"/>
    </row>
    <row r="112" spans="2:11" customFormat="1" ht="15" customHeight="1">
      <c r="B112" s="222"/>
      <c r="C112" s="199" t="s">
        <v>1669</v>
      </c>
      <c r="D112" s="199"/>
      <c r="E112" s="199"/>
      <c r="F112" s="220" t="s">
        <v>1650</v>
      </c>
      <c r="G112" s="199"/>
      <c r="H112" s="199" t="s">
        <v>1684</v>
      </c>
      <c r="I112" s="199" t="s">
        <v>1646</v>
      </c>
      <c r="J112" s="199">
        <v>50</v>
      </c>
      <c r="K112" s="211"/>
    </row>
    <row r="113" spans="2:11" customFormat="1" ht="15" customHeight="1">
      <c r="B113" s="222"/>
      <c r="C113" s="199" t="s">
        <v>53</v>
      </c>
      <c r="D113" s="199"/>
      <c r="E113" s="199"/>
      <c r="F113" s="220" t="s">
        <v>1644</v>
      </c>
      <c r="G113" s="199"/>
      <c r="H113" s="199" t="s">
        <v>1685</v>
      </c>
      <c r="I113" s="199" t="s">
        <v>1646</v>
      </c>
      <c r="J113" s="199">
        <v>20</v>
      </c>
      <c r="K113" s="211"/>
    </row>
    <row r="114" spans="2:11" customFormat="1" ht="15" customHeight="1">
      <c r="B114" s="222"/>
      <c r="C114" s="199" t="s">
        <v>1686</v>
      </c>
      <c r="D114" s="199"/>
      <c r="E114" s="199"/>
      <c r="F114" s="220" t="s">
        <v>1644</v>
      </c>
      <c r="G114" s="199"/>
      <c r="H114" s="199" t="s">
        <v>1687</v>
      </c>
      <c r="I114" s="199" t="s">
        <v>1646</v>
      </c>
      <c r="J114" s="199">
        <v>120</v>
      </c>
      <c r="K114" s="211"/>
    </row>
    <row r="115" spans="2:11" customFormat="1" ht="15" customHeight="1">
      <c r="B115" s="222"/>
      <c r="C115" s="199" t="s">
        <v>38</v>
      </c>
      <c r="D115" s="199"/>
      <c r="E115" s="199"/>
      <c r="F115" s="220" t="s">
        <v>1644</v>
      </c>
      <c r="G115" s="199"/>
      <c r="H115" s="199" t="s">
        <v>1688</v>
      </c>
      <c r="I115" s="199" t="s">
        <v>1679</v>
      </c>
      <c r="J115" s="199"/>
      <c r="K115" s="211"/>
    </row>
    <row r="116" spans="2:11" customFormat="1" ht="15" customHeight="1">
      <c r="B116" s="222"/>
      <c r="C116" s="199" t="s">
        <v>48</v>
      </c>
      <c r="D116" s="199"/>
      <c r="E116" s="199"/>
      <c r="F116" s="220" t="s">
        <v>1644</v>
      </c>
      <c r="G116" s="199"/>
      <c r="H116" s="199" t="s">
        <v>1689</v>
      </c>
      <c r="I116" s="199" t="s">
        <v>1679</v>
      </c>
      <c r="J116" s="199"/>
      <c r="K116" s="211"/>
    </row>
    <row r="117" spans="2:11" customFormat="1" ht="15" customHeight="1">
      <c r="B117" s="222"/>
      <c r="C117" s="199" t="s">
        <v>57</v>
      </c>
      <c r="D117" s="199"/>
      <c r="E117" s="199"/>
      <c r="F117" s="220" t="s">
        <v>1644</v>
      </c>
      <c r="G117" s="199"/>
      <c r="H117" s="199" t="s">
        <v>1690</v>
      </c>
      <c r="I117" s="199" t="s">
        <v>1691</v>
      </c>
      <c r="J117" s="199"/>
      <c r="K117" s="211"/>
    </row>
    <row r="118" spans="2:11" customFormat="1" ht="15" customHeight="1">
      <c r="B118" s="223"/>
      <c r="C118" s="229"/>
      <c r="D118" s="229"/>
      <c r="E118" s="229"/>
      <c r="F118" s="229"/>
      <c r="G118" s="229"/>
      <c r="H118" s="229"/>
      <c r="I118" s="229"/>
      <c r="J118" s="229"/>
      <c r="K118" s="225"/>
    </row>
    <row r="119" spans="2:11" customFormat="1" ht="18.75" customHeight="1">
      <c r="B119" s="230"/>
      <c r="C119" s="231"/>
      <c r="D119" s="231"/>
      <c r="E119" s="231"/>
      <c r="F119" s="232"/>
      <c r="G119" s="231"/>
      <c r="H119" s="231"/>
      <c r="I119" s="231"/>
      <c r="J119" s="231"/>
      <c r="K119" s="230"/>
    </row>
    <row r="120" spans="2:11" customFormat="1" ht="18.75" customHeight="1">
      <c r="B120" s="206"/>
      <c r="C120" s="206"/>
      <c r="D120" s="206"/>
      <c r="E120" s="206"/>
      <c r="F120" s="206"/>
      <c r="G120" s="206"/>
      <c r="H120" s="206"/>
      <c r="I120" s="206"/>
      <c r="J120" s="206"/>
      <c r="K120" s="206"/>
    </row>
    <row r="121" spans="2:11" customFormat="1" ht="7.5" customHeight="1">
      <c r="B121" s="233"/>
      <c r="C121" s="234"/>
      <c r="D121" s="234"/>
      <c r="E121" s="234"/>
      <c r="F121" s="234"/>
      <c r="G121" s="234"/>
      <c r="H121" s="234"/>
      <c r="I121" s="234"/>
      <c r="J121" s="234"/>
      <c r="K121" s="235"/>
    </row>
    <row r="122" spans="2:11" customFormat="1" ht="45" customHeight="1">
      <c r="B122" s="236"/>
      <c r="C122" s="315" t="s">
        <v>1692</v>
      </c>
      <c r="D122" s="315"/>
      <c r="E122" s="315"/>
      <c r="F122" s="315"/>
      <c r="G122" s="315"/>
      <c r="H122" s="315"/>
      <c r="I122" s="315"/>
      <c r="J122" s="315"/>
      <c r="K122" s="237"/>
    </row>
    <row r="123" spans="2:11" customFormat="1" ht="17.25" customHeight="1">
      <c r="B123" s="238"/>
      <c r="C123" s="212" t="s">
        <v>1638</v>
      </c>
      <c r="D123" s="212"/>
      <c r="E123" s="212"/>
      <c r="F123" s="212" t="s">
        <v>1639</v>
      </c>
      <c r="G123" s="213"/>
      <c r="H123" s="212" t="s">
        <v>54</v>
      </c>
      <c r="I123" s="212" t="s">
        <v>57</v>
      </c>
      <c r="J123" s="212" t="s">
        <v>1640</v>
      </c>
      <c r="K123" s="239"/>
    </row>
    <row r="124" spans="2:11" customFormat="1" ht="17.25" customHeight="1">
      <c r="B124" s="238"/>
      <c r="C124" s="214" t="s">
        <v>1641</v>
      </c>
      <c r="D124" s="214"/>
      <c r="E124" s="214"/>
      <c r="F124" s="215" t="s">
        <v>1642</v>
      </c>
      <c r="G124" s="216"/>
      <c r="H124" s="214"/>
      <c r="I124" s="214"/>
      <c r="J124" s="214" t="s">
        <v>1643</v>
      </c>
      <c r="K124" s="239"/>
    </row>
    <row r="125" spans="2:11" customFormat="1" ht="5.25" customHeight="1">
      <c r="B125" s="240"/>
      <c r="C125" s="217"/>
      <c r="D125" s="217"/>
      <c r="E125" s="217"/>
      <c r="F125" s="217"/>
      <c r="G125" s="241"/>
      <c r="H125" s="217"/>
      <c r="I125" s="217"/>
      <c r="J125" s="217"/>
      <c r="K125" s="242"/>
    </row>
    <row r="126" spans="2:11" customFormat="1" ht="15" customHeight="1">
      <c r="B126" s="240"/>
      <c r="C126" s="199" t="s">
        <v>1647</v>
      </c>
      <c r="D126" s="219"/>
      <c r="E126" s="219"/>
      <c r="F126" s="220" t="s">
        <v>1644</v>
      </c>
      <c r="G126" s="199"/>
      <c r="H126" s="199" t="s">
        <v>1684</v>
      </c>
      <c r="I126" s="199" t="s">
        <v>1646</v>
      </c>
      <c r="J126" s="199">
        <v>120</v>
      </c>
      <c r="K126" s="243"/>
    </row>
    <row r="127" spans="2:11" customFormat="1" ht="15" customHeight="1">
      <c r="B127" s="240"/>
      <c r="C127" s="199" t="s">
        <v>1693</v>
      </c>
      <c r="D127" s="199"/>
      <c r="E127" s="199"/>
      <c r="F127" s="220" t="s">
        <v>1644</v>
      </c>
      <c r="G127" s="199"/>
      <c r="H127" s="199" t="s">
        <v>1694</v>
      </c>
      <c r="I127" s="199" t="s">
        <v>1646</v>
      </c>
      <c r="J127" s="199" t="s">
        <v>1695</v>
      </c>
      <c r="K127" s="243"/>
    </row>
    <row r="128" spans="2:11" customFormat="1" ht="15" customHeight="1">
      <c r="B128" s="240"/>
      <c r="C128" s="199" t="s">
        <v>1592</v>
      </c>
      <c r="D128" s="199"/>
      <c r="E128" s="199"/>
      <c r="F128" s="220" t="s">
        <v>1644</v>
      </c>
      <c r="G128" s="199"/>
      <c r="H128" s="199" t="s">
        <v>1696</v>
      </c>
      <c r="I128" s="199" t="s">
        <v>1646</v>
      </c>
      <c r="J128" s="199" t="s">
        <v>1695</v>
      </c>
      <c r="K128" s="243"/>
    </row>
    <row r="129" spans="2:11" customFormat="1" ht="15" customHeight="1">
      <c r="B129" s="240"/>
      <c r="C129" s="199" t="s">
        <v>1655</v>
      </c>
      <c r="D129" s="199"/>
      <c r="E129" s="199"/>
      <c r="F129" s="220" t="s">
        <v>1650</v>
      </c>
      <c r="G129" s="199"/>
      <c r="H129" s="199" t="s">
        <v>1656</v>
      </c>
      <c r="I129" s="199" t="s">
        <v>1646</v>
      </c>
      <c r="J129" s="199">
        <v>15</v>
      </c>
      <c r="K129" s="243"/>
    </row>
    <row r="130" spans="2:11" customFormat="1" ht="15" customHeight="1">
      <c r="B130" s="240"/>
      <c r="C130" s="199" t="s">
        <v>1657</v>
      </c>
      <c r="D130" s="199"/>
      <c r="E130" s="199"/>
      <c r="F130" s="220" t="s">
        <v>1650</v>
      </c>
      <c r="G130" s="199"/>
      <c r="H130" s="199" t="s">
        <v>1658</v>
      </c>
      <c r="I130" s="199" t="s">
        <v>1646</v>
      </c>
      <c r="J130" s="199">
        <v>15</v>
      </c>
      <c r="K130" s="243"/>
    </row>
    <row r="131" spans="2:11" customFormat="1" ht="15" customHeight="1">
      <c r="B131" s="240"/>
      <c r="C131" s="199" t="s">
        <v>1659</v>
      </c>
      <c r="D131" s="199"/>
      <c r="E131" s="199"/>
      <c r="F131" s="220" t="s">
        <v>1650</v>
      </c>
      <c r="G131" s="199"/>
      <c r="H131" s="199" t="s">
        <v>1660</v>
      </c>
      <c r="I131" s="199" t="s">
        <v>1646</v>
      </c>
      <c r="J131" s="199">
        <v>20</v>
      </c>
      <c r="K131" s="243"/>
    </row>
    <row r="132" spans="2:11" customFormat="1" ht="15" customHeight="1">
      <c r="B132" s="240"/>
      <c r="C132" s="199" t="s">
        <v>1661</v>
      </c>
      <c r="D132" s="199"/>
      <c r="E132" s="199"/>
      <c r="F132" s="220" t="s">
        <v>1650</v>
      </c>
      <c r="G132" s="199"/>
      <c r="H132" s="199" t="s">
        <v>1662</v>
      </c>
      <c r="I132" s="199" t="s">
        <v>1646</v>
      </c>
      <c r="J132" s="199">
        <v>20</v>
      </c>
      <c r="K132" s="243"/>
    </row>
    <row r="133" spans="2:11" customFormat="1" ht="15" customHeight="1">
      <c r="B133" s="240"/>
      <c r="C133" s="199" t="s">
        <v>1649</v>
      </c>
      <c r="D133" s="199"/>
      <c r="E133" s="199"/>
      <c r="F133" s="220" t="s">
        <v>1650</v>
      </c>
      <c r="G133" s="199"/>
      <c r="H133" s="199" t="s">
        <v>1684</v>
      </c>
      <c r="I133" s="199" t="s">
        <v>1646</v>
      </c>
      <c r="J133" s="199">
        <v>50</v>
      </c>
      <c r="K133" s="243"/>
    </row>
    <row r="134" spans="2:11" customFormat="1" ht="15" customHeight="1">
      <c r="B134" s="240"/>
      <c r="C134" s="199" t="s">
        <v>1663</v>
      </c>
      <c r="D134" s="199"/>
      <c r="E134" s="199"/>
      <c r="F134" s="220" t="s">
        <v>1650</v>
      </c>
      <c r="G134" s="199"/>
      <c r="H134" s="199" t="s">
        <v>1684</v>
      </c>
      <c r="I134" s="199" t="s">
        <v>1646</v>
      </c>
      <c r="J134" s="199">
        <v>50</v>
      </c>
      <c r="K134" s="243"/>
    </row>
    <row r="135" spans="2:11" customFormat="1" ht="15" customHeight="1">
      <c r="B135" s="240"/>
      <c r="C135" s="199" t="s">
        <v>1669</v>
      </c>
      <c r="D135" s="199"/>
      <c r="E135" s="199"/>
      <c r="F135" s="220" t="s">
        <v>1650</v>
      </c>
      <c r="G135" s="199"/>
      <c r="H135" s="199" t="s">
        <v>1684</v>
      </c>
      <c r="I135" s="199" t="s">
        <v>1646</v>
      </c>
      <c r="J135" s="199">
        <v>50</v>
      </c>
      <c r="K135" s="243"/>
    </row>
    <row r="136" spans="2:11" customFormat="1" ht="15" customHeight="1">
      <c r="B136" s="240"/>
      <c r="C136" s="199" t="s">
        <v>1671</v>
      </c>
      <c r="D136" s="199"/>
      <c r="E136" s="199"/>
      <c r="F136" s="220" t="s">
        <v>1650</v>
      </c>
      <c r="G136" s="199"/>
      <c r="H136" s="199" t="s">
        <v>1684</v>
      </c>
      <c r="I136" s="199" t="s">
        <v>1646</v>
      </c>
      <c r="J136" s="199">
        <v>50</v>
      </c>
      <c r="K136" s="243"/>
    </row>
    <row r="137" spans="2:11" customFormat="1" ht="15" customHeight="1">
      <c r="B137" s="240"/>
      <c r="C137" s="199" t="s">
        <v>1672</v>
      </c>
      <c r="D137" s="199"/>
      <c r="E137" s="199"/>
      <c r="F137" s="220" t="s">
        <v>1650</v>
      </c>
      <c r="G137" s="199"/>
      <c r="H137" s="199" t="s">
        <v>1697</v>
      </c>
      <c r="I137" s="199" t="s">
        <v>1646</v>
      </c>
      <c r="J137" s="199">
        <v>255</v>
      </c>
      <c r="K137" s="243"/>
    </row>
    <row r="138" spans="2:11" customFormat="1" ht="15" customHeight="1">
      <c r="B138" s="240"/>
      <c r="C138" s="199" t="s">
        <v>1674</v>
      </c>
      <c r="D138" s="199"/>
      <c r="E138" s="199"/>
      <c r="F138" s="220" t="s">
        <v>1644</v>
      </c>
      <c r="G138" s="199"/>
      <c r="H138" s="199" t="s">
        <v>1698</v>
      </c>
      <c r="I138" s="199" t="s">
        <v>1676</v>
      </c>
      <c r="J138" s="199"/>
      <c r="K138" s="243"/>
    </row>
    <row r="139" spans="2:11" customFormat="1" ht="15" customHeight="1">
      <c r="B139" s="240"/>
      <c r="C139" s="199" t="s">
        <v>1677</v>
      </c>
      <c r="D139" s="199"/>
      <c r="E139" s="199"/>
      <c r="F139" s="220" t="s">
        <v>1644</v>
      </c>
      <c r="G139" s="199"/>
      <c r="H139" s="199" t="s">
        <v>1699</v>
      </c>
      <c r="I139" s="199" t="s">
        <v>1679</v>
      </c>
      <c r="J139" s="199"/>
      <c r="K139" s="243"/>
    </row>
    <row r="140" spans="2:11" customFormat="1" ht="15" customHeight="1">
      <c r="B140" s="240"/>
      <c r="C140" s="199" t="s">
        <v>1680</v>
      </c>
      <c r="D140" s="199"/>
      <c r="E140" s="199"/>
      <c r="F140" s="220" t="s">
        <v>1644</v>
      </c>
      <c r="G140" s="199"/>
      <c r="H140" s="199" t="s">
        <v>1680</v>
      </c>
      <c r="I140" s="199" t="s">
        <v>1679</v>
      </c>
      <c r="J140" s="199"/>
      <c r="K140" s="243"/>
    </row>
    <row r="141" spans="2:11" customFormat="1" ht="15" customHeight="1">
      <c r="B141" s="240"/>
      <c r="C141" s="199" t="s">
        <v>38</v>
      </c>
      <c r="D141" s="199"/>
      <c r="E141" s="199"/>
      <c r="F141" s="220" t="s">
        <v>1644</v>
      </c>
      <c r="G141" s="199"/>
      <c r="H141" s="199" t="s">
        <v>1700</v>
      </c>
      <c r="I141" s="199" t="s">
        <v>1679</v>
      </c>
      <c r="J141" s="199"/>
      <c r="K141" s="243"/>
    </row>
    <row r="142" spans="2:11" customFormat="1" ht="15" customHeight="1">
      <c r="B142" s="240"/>
      <c r="C142" s="199" t="s">
        <v>1701</v>
      </c>
      <c r="D142" s="199"/>
      <c r="E142" s="199"/>
      <c r="F142" s="220" t="s">
        <v>1644</v>
      </c>
      <c r="G142" s="199"/>
      <c r="H142" s="199" t="s">
        <v>1702</v>
      </c>
      <c r="I142" s="199" t="s">
        <v>1679</v>
      </c>
      <c r="J142" s="199"/>
      <c r="K142" s="243"/>
    </row>
    <row r="143" spans="2:11" customFormat="1" ht="15" customHeight="1">
      <c r="B143" s="244"/>
      <c r="C143" s="245"/>
      <c r="D143" s="245"/>
      <c r="E143" s="245"/>
      <c r="F143" s="245"/>
      <c r="G143" s="245"/>
      <c r="H143" s="245"/>
      <c r="I143" s="245"/>
      <c r="J143" s="245"/>
      <c r="K143" s="246"/>
    </row>
    <row r="144" spans="2:11" customFormat="1" ht="18.75" customHeight="1">
      <c r="B144" s="231"/>
      <c r="C144" s="231"/>
      <c r="D144" s="231"/>
      <c r="E144" s="231"/>
      <c r="F144" s="232"/>
      <c r="G144" s="231"/>
      <c r="H144" s="231"/>
      <c r="I144" s="231"/>
      <c r="J144" s="231"/>
      <c r="K144" s="231"/>
    </row>
    <row r="145" spans="2:11" customFormat="1" ht="18.75" customHeight="1">
      <c r="B145" s="206"/>
      <c r="C145" s="206"/>
      <c r="D145" s="206"/>
      <c r="E145" s="206"/>
      <c r="F145" s="206"/>
      <c r="G145" s="206"/>
      <c r="H145" s="206"/>
      <c r="I145" s="206"/>
      <c r="J145" s="206"/>
      <c r="K145" s="206"/>
    </row>
    <row r="146" spans="2:11" customFormat="1" ht="7.5" customHeight="1">
      <c r="B146" s="207"/>
      <c r="C146" s="208"/>
      <c r="D146" s="208"/>
      <c r="E146" s="208"/>
      <c r="F146" s="208"/>
      <c r="G146" s="208"/>
      <c r="H146" s="208"/>
      <c r="I146" s="208"/>
      <c r="J146" s="208"/>
      <c r="K146" s="209"/>
    </row>
    <row r="147" spans="2:11" customFormat="1" ht="45" customHeight="1">
      <c r="B147" s="210"/>
      <c r="C147" s="317" t="s">
        <v>1703</v>
      </c>
      <c r="D147" s="317"/>
      <c r="E147" s="317"/>
      <c r="F147" s="317"/>
      <c r="G147" s="317"/>
      <c r="H147" s="317"/>
      <c r="I147" s="317"/>
      <c r="J147" s="317"/>
      <c r="K147" s="211"/>
    </row>
    <row r="148" spans="2:11" customFormat="1" ht="17.25" customHeight="1">
      <c r="B148" s="210"/>
      <c r="C148" s="212" t="s">
        <v>1638</v>
      </c>
      <c r="D148" s="212"/>
      <c r="E148" s="212"/>
      <c r="F148" s="212" t="s">
        <v>1639</v>
      </c>
      <c r="G148" s="213"/>
      <c r="H148" s="212" t="s">
        <v>54</v>
      </c>
      <c r="I148" s="212" t="s">
        <v>57</v>
      </c>
      <c r="J148" s="212" t="s">
        <v>1640</v>
      </c>
      <c r="K148" s="211"/>
    </row>
    <row r="149" spans="2:11" customFormat="1" ht="17.25" customHeight="1">
      <c r="B149" s="210"/>
      <c r="C149" s="214" t="s">
        <v>1641</v>
      </c>
      <c r="D149" s="214"/>
      <c r="E149" s="214"/>
      <c r="F149" s="215" t="s">
        <v>1642</v>
      </c>
      <c r="G149" s="216"/>
      <c r="H149" s="214"/>
      <c r="I149" s="214"/>
      <c r="J149" s="214" t="s">
        <v>1643</v>
      </c>
      <c r="K149" s="211"/>
    </row>
    <row r="150" spans="2:11" customFormat="1" ht="5.25" customHeight="1">
      <c r="B150" s="222"/>
      <c r="C150" s="217"/>
      <c r="D150" s="217"/>
      <c r="E150" s="217"/>
      <c r="F150" s="217"/>
      <c r="G150" s="218"/>
      <c r="H150" s="217"/>
      <c r="I150" s="217"/>
      <c r="J150" s="217"/>
      <c r="K150" s="243"/>
    </row>
    <row r="151" spans="2:11" customFormat="1" ht="15" customHeight="1">
      <c r="B151" s="222"/>
      <c r="C151" s="247" t="s">
        <v>1647</v>
      </c>
      <c r="D151" s="199"/>
      <c r="E151" s="199"/>
      <c r="F151" s="248" t="s">
        <v>1644</v>
      </c>
      <c r="G151" s="199"/>
      <c r="H151" s="247" t="s">
        <v>1684</v>
      </c>
      <c r="I151" s="247" t="s">
        <v>1646</v>
      </c>
      <c r="J151" s="247">
        <v>120</v>
      </c>
      <c r="K151" s="243"/>
    </row>
    <row r="152" spans="2:11" customFormat="1" ht="15" customHeight="1">
      <c r="B152" s="222"/>
      <c r="C152" s="247" t="s">
        <v>1693</v>
      </c>
      <c r="D152" s="199"/>
      <c r="E152" s="199"/>
      <c r="F152" s="248" t="s">
        <v>1644</v>
      </c>
      <c r="G152" s="199"/>
      <c r="H152" s="247" t="s">
        <v>1704</v>
      </c>
      <c r="I152" s="247" t="s">
        <v>1646</v>
      </c>
      <c r="J152" s="247" t="s">
        <v>1695</v>
      </c>
      <c r="K152" s="243"/>
    </row>
    <row r="153" spans="2:11" customFormat="1" ht="15" customHeight="1">
      <c r="B153" s="222"/>
      <c r="C153" s="247" t="s">
        <v>1592</v>
      </c>
      <c r="D153" s="199"/>
      <c r="E153" s="199"/>
      <c r="F153" s="248" t="s">
        <v>1644</v>
      </c>
      <c r="G153" s="199"/>
      <c r="H153" s="247" t="s">
        <v>1705</v>
      </c>
      <c r="I153" s="247" t="s">
        <v>1646</v>
      </c>
      <c r="J153" s="247" t="s">
        <v>1695</v>
      </c>
      <c r="K153" s="243"/>
    </row>
    <row r="154" spans="2:11" customFormat="1" ht="15" customHeight="1">
      <c r="B154" s="222"/>
      <c r="C154" s="247" t="s">
        <v>1649</v>
      </c>
      <c r="D154" s="199"/>
      <c r="E154" s="199"/>
      <c r="F154" s="248" t="s">
        <v>1650</v>
      </c>
      <c r="G154" s="199"/>
      <c r="H154" s="247" t="s">
        <v>1684</v>
      </c>
      <c r="I154" s="247" t="s">
        <v>1646</v>
      </c>
      <c r="J154" s="247">
        <v>50</v>
      </c>
      <c r="K154" s="243"/>
    </row>
    <row r="155" spans="2:11" customFormat="1" ht="15" customHeight="1">
      <c r="B155" s="222"/>
      <c r="C155" s="247" t="s">
        <v>1652</v>
      </c>
      <c r="D155" s="199"/>
      <c r="E155" s="199"/>
      <c r="F155" s="248" t="s">
        <v>1644</v>
      </c>
      <c r="G155" s="199"/>
      <c r="H155" s="247" t="s">
        <v>1684</v>
      </c>
      <c r="I155" s="247" t="s">
        <v>1654</v>
      </c>
      <c r="J155" s="247"/>
      <c r="K155" s="243"/>
    </row>
    <row r="156" spans="2:11" customFormat="1" ht="15" customHeight="1">
      <c r="B156" s="222"/>
      <c r="C156" s="247" t="s">
        <v>1663</v>
      </c>
      <c r="D156" s="199"/>
      <c r="E156" s="199"/>
      <c r="F156" s="248" t="s">
        <v>1650</v>
      </c>
      <c r="G156" s="199"/>
      <c r="H156" s="247" t="s">
        <v>1684</v>
      </c>
      <c r="I156" s="247" t="s">
        <v>1646</v>
      </c>
      <c r="J156" s="247">
        <v>50</v>
      </c>
      <c r="K156" s="243"/>
    </row>
    <row r="157" spans="2:11" customFormat="1" ht="15" customHeight="1">
      <c r="B157" s="222"/>
      <c r="C157" s="247" t="s">
        <v>1671</v>
      </c>
      <c r="D157" s="199"/>
      <c r="E157" s="199"/>
      <c r="F157" s="248" t="s">
        <v>1650</v>
      </c>
      <c r="G157" s="199"/>
      <c r="H157" s="247" t="s">
        <v>1684</v>
      </c>
      <c r="I157" s="247" t="s">
        <v>1646</v>
      </c>
      <c r="J157" s="247">
        <v>50</v>
      </c>
      <c r="K157" s="243"/>
    </row>
    <row r="158" spans="2:11" customFormat="1" ht="15" customHeight="1">
      <c r="B158" s="222"/>
      <c r="C158" s="247" t="s">
        <v>1669</v>
      </c>
      <c r="D158" s="199"/>
      <c r="E158" s="199"/>
      <c r="F158" s="248" t="s">
        <v>1650</v>
      </c>
      <c r="G158" s="199"/>
      <c r="H158" s="247" t="s">
        <v>1684</v>
      </c>
      <c r="I158" s="247" t="s">
        <v>1646</v>
      </c>
      <c r="J158" s="247">
        <v>50</v>
      </c>
      <c r="K158" s="243"/>
    </row>
    <row r="159" spans="2:11" customFormat="1" ht="15" customHeight="1">
      <c r="B159" s="222"/>
      <c r="C159" s="247" t="s">
        <v>105</v>
      </c>
      <c r="D159" s="199"/>
      <c r="E159" s="199"/>
      <c r="F159" s="248" t="s">
        <v>1644</v>
      </c>
      <c r="G159" s="199"/>
      <c r="H159" s="247" t="s">
        <v>1706</v>
      </c>
      <c r="I159" s="247" t="s">
        <v>1646</v>
      </c>
      <c r="J159" s="247" t="s">
        <v>1707</v>
      </c>
      <c r="K159" s="243"/>
    </row>
    <row r="160" spans="2:11" customFormat="1" ht="15" customHeight="1">
      <c r="B160" s="222"/>
      <c r="C160" s="247" t="s">
        <v>1708</v>
      </c>
      <c r="D160" s="199"/>
      <c r="E160" s="199"/>
      <c r="F160" s="248" t="s">
        <v>1644</v>
      </c>
      <c r="G160" s="199"/>
      <c r="H160" s="247" t="s">
        <v>1709</v>
      </c>
      <c r="I160" s="247" t="s">
        <v>1679</v>
      </c>
      <c r="J160" s="247"/>
      <c r="K160" s="243"/>
    </row>
    <row r="161" spans="2:11" customFormat="1" ht="15" customHeight="1">
      <c r="B161" s="249"/>
      <c r="C161" s="229"/>
      <c r="D161" s="229"/>
      <c r="E161" s="229"/>
      <c r="F161" s="229"/>
      <c r="G161" s="229"/>
      <c r="H161" s="229"/>
      <c r="I161" s="229"/>
      <c r="J161" s="229"/>
      <c r="K161" s="250"/>
    </row>
    <row r="162" spans="2:11" customFormat="1" ht="18.75" customHeight="1">
      <c r="B162" s="231"/>
      <c r="C162" s="241"/>
      <c r="D162" s="241"/>
      <c r="E162" s="241"/>
      <c r="F162" s="251"/>
      <c r="G162" s="241"/>
      <c r="H162" s="241"/>
      <c r="I162" s="241"/>
      <c r="J162" s="241"/>
      <c r="K162" s="231"/>
    </row>
    <row r="163" spans="2:11" customFormat="1" ht="18.75" customHeight="1">
      <c r="B163" s="206"/>
      <c r="C163" s="206"/>
      <c r="D163" s="206"/>
      <c r="E163" s="206"/>
      <c r="F163" s="206"/>
      <c r="G163" s="206"/>
      <c r="H163" s="206"/>
      <c r="I163" s="206"/>
      <c r="J163" s="206"/>
      <c r="K163" s="206"/>
    </row>
    <row r="164" spans="2:11" customFormat="1" ht="7.5" customHeight="1">
      <c r="B164" s="188"/>
      <c r="C164" s="189"/>
      <c r="D164" s="189"/>
      <c r="E164" s="189"/>
      <c r="F164" s="189"/>
      <c r="G164" s="189"/>
      <c r="H164" s="189"/>
      <c r="I164" s="189"/>
      <c r="J164" s="189"/>
      <c r="K164" s="190"/>
    </row>
    <row r="165" spans="2:11" customFormat="1" ht="45" customHeight="1">
      <c r="B165" s="191"/>
      <c r="C165" s="315" t="s">
        <v>1710</v>
      </c>
      <c r="D165" s="315"/>
      <c r="E165" s="315"/>
      <c r="F165" s="315"/>
      <c r="G165" s="315"/>
      <c r="H165" s="315"/>
      <c r="I165" s="315"/>
      <c r="J165" s="315"/>
      <c r="K165" s="192"/>
    </row>
    <row r="166" spans="2:11" customFormat="1" ht="17.25" customHeight="1">
      <c r="B166" s="191"/>
      <c r="C166" s="212" t="s">
        <v>1638</v>
      </c>
      <c r="D166" s="212"/>
      <c r="E166" s="212"/>
      <c r="F166" s="212" t="s">
        <v>1639</v>
      </c>
      <c r="G166" s="252"/>
      <c r="H166" s="253" t="s">
        <v>54</v>
      </c>
      <c r="I166" s="253" t="s">
        <v>57</v>
      </c>
      <c r="J166" s="212" t="s">
        <v>1640</v>
      </c>
      <c r="K166" s="192"/>
    </row>
    <row r="167" spans="2:11" customFormat="1" ht="17.25" customHeight="1">
      <c r="B167" s="193"/>
      <c r="C167" s="214" t="s">
        <v>1641</v>
      </c>
      <c r="D167" s="214"/>
      <c r="E167" s="214"/>
      <c r="F167" s="215" t="s">
        <v>1642</v>
      </c>
      <c r="G167" s="254"/>
      <c r="H167" s="255"/>
      <c r="I167" s="255"/>
      <c r="J167" s="214" t="s">
        <v>1643</v>
      </c>
      <c r="K167" s="194"/>
    </row>
    <row r="168" spans="2:11" customFormat="1" ht="5.25" customHeight="1">
      <c r="B168" s="222"/>
      <c r="C168" s="217"/>
      <c r="D168" s="217"/>
      <c r="E168" s="217"/>
      <c r="F168" s="217"/>
      <c r="G168" s="218"/>
      <c r="H168" s="217"/>
      <c r="I168" s="217"/>
      <c r="J168" s="217"/>
      <c r="K168" s="243"/>
    </row>
    <row r="169" spans="2:11" customFormat="1" ht="15" customHeight="1">
      <c r="B169" s="222"/>
      <c r="C169" s="199" t="s">
        <v>1647</v>
      </c>
      <c r="D169" s="199"/>
      <c r="E169" s="199"/>
      <c r="F169" s="220" t="s">
        <v>1644</v>
      </c>
      <c r="G169" s="199"/>
      <c r="H169" s="199" t="s">
        <v>1684</v>
      </c>
      <c r="I169" s="199" t="s">
        <v>1646</v>
      </c>
      <c r="J169" s="199">
        <v>120</v>
      </c>
      <c r="K169" s="243"/>
    </row>
    <row r="170" spans="2:11" customFormat="1" ht="15" customHeight="1">
      <c r="B170" s="222"/>
      <c r="C170" s="199" t="s">
        <v>1693</v>
      </c>
      <c r="D170" s="199"/>
      <c r="E170" s="199"/>
      <c r="F170" s="220" t="s">
        <v>1644</v>
      </c>
      <c r="G170" s="199"/>
      <c r="H170" s="199" t="s">
        <v>1694</v>
      </c>
      <c r="I170" s="199" t="s">
        <v>1646</v>
      </c>
      <c r="J170" s="199" t="s">
        <v>1695</v>
      </c>
      <c r="K170" s="243"/>
    </row>
    <row r="171" spans="2:11" customFormat="1" ht="15" customHeight="1">
      <c r="B171" s="222"/>
      <c r="C171" s="199" t="s">
        <v>1592</v>
      </c>
      <c r="D171" s="199"/>
      <c r="E171" s="199"/>
      <c r="F171" s="220" t="s">
        <v>1644</v>
      </c>
      <c r="G171" s="199"/>
      <c r="H171" s="199" t="s">
        <v>1711</v>
      </c>
      <c r="I171" s="199" t="s">
        <v>1646</v>
      </c>
      <c r="J171" s="199" t="s">
        <v>1695</v>
      </c>
      <c r="K171" s="243"/>
    </row>
    <row r="172" spans="2:11" customFormat="1" ht="15" customHeight="1">
      <c r="B172" s="222"/>
      <c r="C172" s="199" t="s">
        <v>1649</v>
      </c>
      <c r="D172" s="199"/>
      <c r="E172" s="199"/>
      <c r="F172" s="220" t="s">
        <v>1650</v>
      </c>
      <c r="G172" s="199"/>
      <c r="H172" s="199" t="s">
        <v>1711</v>
      </c>
      <c r="I172" s="199" t="s">
        <v>1646</v>
      </c>
      <c r="J172" s="199">
        <v>50</v>
      </c>
      <c r="K172" s="243"/>
    </row>
    <row r="173" spans="2:11" customFormat="1" ht="15" customHeight="1">
      <c r="B173" s="222"/>
      <c r="C173" s="199" t="s">
        <v>1652</v>
      </c>
      <c r="D173" s="199"/>
      <c r="E173" s="199"/>
      <c r="F173" s="220" t="s">
        <v>1644</v>
      </c>
      <c r="G173" s="199"/>
      <c r="H173" s="199" t="s">
        <v>1711</v>
      </c>
      <c r="I173" s="199" t="s">
        <v>1654</v>
      </c>
      <c r="J173" s="199"/>
      <c r="K173" s="243"/>
    </row>
    <row r="174" spans="2:11" customFormat="1" ht="15" customHeight="1">
      <c r="B174" s="222"/>
      <c r="C174" s="199" t="s">
        <v>1663</v>
      </c>
      <c r="D174" s="199"/>
      <c r="E174" s="199"/>
      <c r="F174" s="220" t="s">
        <v>1650</v>
      </c>
      <c r="G174" s="199"/>
      <c r="H174" s="199" t="s">
        <v>1711</v>
      </c>
      <c r="I174" s="199" t="s">
        <v>1646</v>
      </c>
      <c r="J174" s="199">
        <v>50</v>
      </c>
      <c r="K174" s="243"/>
    </row>
    <row r="175" spans="2:11" customFormat="1" ht="15" customHeight="1">
      <c r="B175" s="222"/>
      <c r="C175" s="199" t="s">
        <v>1671</v>
      </c>
      <c r="D175" s="199"/>
      <c r="E175" s="199"/>
      <c r="F175" s="220" t="s">
        <v>1650</v>
      </c>
      <c r="G175" s="199"/>
      <c r="H175" s="199" t="s">
        <v>1711</v>
      </c>
      <c r="I175" s="199" t="s">
        <v>1646</v>
      </c>
      <c r="J175" s="199">
        <v>50</v>
      </c>
      <c r="K175" s="243"/>
    </row>
    <row r="176" spans="2:11" customFormat="1" ht="15" customHeight="1">
      <c r="B176" s="222"/>
      <c r="C176" s="199" t="s">
        <v>1669</v>
      </c>
      <c r="D176" s="199"/>
      <c r="E176" s="199"/>
      <c r="F176" s="220" t="s">
        <v>1650</v>
      </c>
      <c r="G176" s="199"/>
      <c r="H176" s="199" t="s">
        <v>1711</v>
      </c>
      <c r="I176" s="199" t="s">
        <v>1646</v>
      </c>
      <c r="J176" s="199">
        <v>50</v>
      </c>
      <c r="K176" s="243"/>
    </row>
    <row r="177" spans="2:11" customFormat="1" ht="15" customHeight="1">
      <c r="B177" s="222"/>
      <c r="C177" s="199" t="s">
        <v>121</v>
      </c>
      <c r="D177" s="199"/>
      <c r="E177" s="199"/>
      <c r="F177" s="220" t="s">
        <v>1644</v>
      </c>
      <c r="G177" s="199"/>
      <c r="H177" s="199" t="s">
        <v>1712</v>
      </c>
      <c r="I177" s="199" t="s">
        <v>1713</v>
      </c>
      <c r="J177" s="199"/>
      <c r="K177" s="243"/>
    </row>
    <row r="178" spans="2:11" customFormat="1" ht="15" customHeight="1">
      <c r="B178" s="222"/>
      <c r="C178" s="199" t="s">
        <v>57</v>
      </c>
      <c r="D178" s="199"/>
      <c r="E178" s="199"/>
      <c r="F178" s="220" t="s">
        <v>1644</v>
      </c>
      <c r="G178" s="199"/>
      <c r="H178" s="199" t="s">
        <v>1714</v>
      </c>
      <c r="I178" s="199" t="s">
        <v>1715</v>
      </c>
      <c r="J178" s="199">
        <v>1</v>
      </c>
      <c r="K178" s="243"/>
    </row>
    <row r="179" spans="2:11" customFormat="1" ht="15" customHeight="1">
      <c r="B179" s="222"/>
      <c r="C179" s="199" t="s">
        <v>53</v>
      </c>
      <c r="D179" s="199"/>
      <c r="E179" s="199"/>
      <c r="F179" s="220" t="s">
        <v>1644</v>
      </c>
      <c r="G179" s="199"/>
      <c r="H179" s="199" t="s">
        <v>1716</v>
      </c>
      <c r="I179" s="199" t="s">
        <v>1646</v>
      </c>
      <c r="J179" s="199">
        <v>20</v>
      </c>
      <c r="K179" s="243"/>
    </row>
    <row r="180" spans="2:11" customFormat="1" ht="15" customHeight="1">
      <c r="B180" s="222"/>
      <c r="C180" s="199" t="s">
        <v>54</v>
      </c>
      <c r="D180" s="199"/>
      <c r="E180" s="199"/>
      <c r="F180" s="220" t="s">
        <v>1644</v>
      </c>
      <c r="G180" s="199"/>
      <c r="H180" s="199" t="s">
        <v>1717</v>
      </c>
      <c r="I180" s="199" t="s">
        <v>1646</v>
      </c>
      <c r="J180" s="199">
        <v>255</v>
      </c>
      <c r="K180" s="243"/>
    </row>
    <row r="181" spans="2:11" customFormat="1" ht="15" customHeight="1">
      <c r="B181" s="222"/>
      <c r="C181" s="199" t="s">
        <v>122</v>
      </c>
      <c r="D181" s="199"/>
      <c r="E181" s="199"/>
      <c r="F181" s="220" t="s">
        <v>1644</v>
      </c>
      <c r="G181" s="199"/>
      <c r="H181" s="199" t="s">
        <v>1608</v>
      </c>
      <c r="I181" s="199" t="s">
        <v>1646</v>
      </c>
      <c r="J181" s="199">
        <v>10</v>
      </c>
      <c r="K181" s="243"/>
    </row>
    <row r="182" spans="2:11" customFormat="1" ht="15" customHeight="1">
      <c r="B182" s="222"/>
      <c r="C182" s="199" t="s">
        <v>123</v>
      </c>
      <c r="D182" s="199"/>
      <c r="E182" s="199"/>
      <c r="F182" s="220" t="s">
        <v>1644</v>
      </c>
      <c r="G182" s="199"/>
      <c r="H182" s="199" t="s">
        <v>1718</v>
      </c>
      <c r="I182" s="199" t="s">
        <v>1679</v>
      </c>
      <c r="J182" s="199"/>
      <c r="K182" s="243"/>
    </row>
    <row r="183" spans="2:11" customFormat="1" ht="15" customHeight="1">
      <c r="B183" s="222"/>
      <c r="C183" s="199" t="s">
        <v>1719</v>
      </c>
      <c r="D183" s="199"/>
      <c r="E183" s="199"/>
      <c r="F183" s="220" t="s">
        <v>1644</v>
      </c>
      <c r="G183" s="199"/>
      <c r="H183" s="199" t="s">
        <v>1720</v>
      </c>
      <c r="I183" s="199" t="s">
        <v>1679</v>
      </c>
      <c r="J183" s="199"/>
      <c r="K183" s="243"/>
    </row>
    <row r="184" spans="2:11" customFormat="1" ht="15" customHeight="1">
      <c r="B184" s="222"/>
      <c r="C184" s="199" t="s">
        <v>1708</v>
      </c>
      <c r="D184" s="199"/>
      <c r="E184" s="199"/>
      <c r="F184" s="220" t="s">
        <v>1644</v>
      </c>
      <c r="G184" s="199"/>
      <c r="H184" s="199" t="s">
        <v>1721</v>
      </c>
      <c r="I184" s="199" t="s">
        <v>1679</v>
      </c>
      <c r="J184" s="199"/>
      <c r="K184" s="243"/>
    </row>
    <row r="185" spans="2:11" customFormat="1" ht="15" customHeight="1">
      <c r="B185" s="222"/>
      <c r="C185" s="199" t="s">
        <v>125</v>
      </c>
      <c r="D185" s="199"/>
      <c r="E185" s="199"/>
      <c r="F185" s="220" t="s">
        <v>1650</v>
      </c>
      <c r="G185" s="199"/>
      <c r="H185" s="199" t="s">
        <v>1722</v>
      </c>
      <c r="I185" s="199" t="s">
        <v>1646</v>
      </c>
      <c r="J185" s="199">
        <v>50</v>
      </c>
      <c r="K185" s="243"/>
    </row>
    <row r="186" spans="2:11" customFormat="1" ht="15" customHeight="1">
      <c r="B186" s="222"/>
      <c r="C186" s="199" t="s">
        <v>1723</v>
      </c>
      <c r="D186" s="199"/>
      <c r="E186" s="199"/>
      <c r="F186" s="220" t="s">
        <v>1650</v>
      </c>
      <c r="G186" s="199"/>
      <c r="H186" s="199" t="s">
        <v>1724</v>
      </c>
      <c r="I186" s="199" t="s">
        <v>1725</v>
      </c>
      <c r="J186" s="199"/>
      <c r="K186" s="243"/>
    </row>
    <row r="187" spans="2:11" customFormat="1" ht="15" customHeight="1">
      <c r="B187" s="222"/>
      <c r="C187" s="199" t="s">
        <v>1726</v>
      </c>
      <c r="D187" s="199"/>
      <c r="E187" s="199"/>
      <c r="F187" s="220" t="s">
        <v>1650</v>
      </c>
      <c r="G187" s="199"/>
      <c r="H187" s="199" t="s">
        <v>1727</v>
      </c>
      <c r="I187" s="199" t="s">
        <v>1725</v>
      </c>
      <c r="J187" s="199"/>
      <c r="K187" s="243"/>
    </row>
    <row r="188" spans="2:11" customFormat="1" ht="15" customHeight="1">
      <c r="B188" s="222"/>
      <c r="C188" s="199" t="s">
        <v>1728</v>
      </c>
      <c r="D188" s="199"/>
      <c r="E188" s="199"/>
      <c r="F188" s="220" t="s">
        <v>1650</v>
      </c>
      <c r="G188" s="199"/>
      <c r="H188" s="199" t="s">
        <v>1729</v>
      </c>
      <c r="I188" s="199" t="s">
        <v>1725</v>
      </c>
      <c r="J188" s="199"/>
      <c r="K188" s="243"/>
    </row>
    <row r="189" spans="2:11" customFormat="1" ht="15" customHeight="1">
      <c r="B189" s="222"/>
      <c r="C189" s="256" t="s">
        <v>1730</v>
      </c>
      <c r="D189" s="199"/>
      <c r="E189" s="199"/>
      <c r="F189" s="220" t="s">
        <v>1650</v>
      </c>
      <c r="G189" s="199"/>
      <c r="H189" s="199" t="s">
        <v>1731</v>
      </c>
      <c r="I189" s="199" t="s">
        <v>1732</v>
      </c>
      <c r="J189" s="257" t="s">
        <v>1733</v>
      </c>
      <c r="K189" s="243"/>
    </row>
    <row r="190" spans="2:11" customFormat="1" ht="15" customHeight="1">
      <c r="B190" s="258"/>
      <c r="C190" s="259" t="s">
        <v>1734</v>
      </c>
      <c r="D190" s="260"/>
      <c r="E190" s="260"/>
      <c r="F190" s="261" t="s">
        <v>1650</v>
      </c>
      <c r="G190" s="260"/>
      <c r="H190" s="260" t="s">
        <v>1735</v>
      </c>
      <c r="I190" s="260" t="s">
        <v>1732</v>
      </c>
      <c r="J190" s="262" t="s">
        <v>1733</v>
      </c>
      <c r="K190" s="263"/>
    </row>
    <row r="191" spans="2:11" customFormat="1" ht="15" customHeight="1">
      <c r="B191" s="222"/>
      <c r="C191" s="256" t="s">
        <v>42</v>
      </c>
      <c r="D191" s="199"/>
      <c r="E191" s="199"/>
      <c r="F191" s="220" t="s">
        <v>1644</v>
      </c>
      <c r="G191" s="199"/>
      <c r="H191" s="196" t="s">
        <v>1736</v>
      </c>
      <c r="I191" s="199" t="s">
        <v>1737</v>
      </c>
      <c r="J191" s="199"/>
      <c r="K191" s="243"/>
    </row>
    <row r="192" spans="2:11" customFormat="1" ht="15" customHeight="1">
      <c r="B192" s="222"/>
      <c r="C192" s="256" t="s">
        <v>1738</v>
      </c>
      <c r="D192" s="199"/>
      <c r="E192" s="199"/>
      <c r="F192" s="220" t="s">
        <v>1644</v>
      </c>
      <c r="G192" s="199"/>
      <c r="H192" s="199" t="s">
        <v>1739</v>
      </c>
      <c r="I192" s="199" t="s">
        <v>1679</v>
      </c>
      <c r="J192" s="199"/>
      <c r="K192" s="243"/>
    </row>
    <row r="193" spans="2:11" customFormat="1" ht="15" customHeight="1">
      <c r="B193" s="222"/>
      <c r="C193" s="256" t="s">
        <v>1740</v>
      </c>
      <c r="D193" s="199"/>
      <c r="E193" s="199"/>
      <c r="F193" s="220" t="s">
        <v>1644</v>
      </c>
      <c r="G193" s="199"/>
      <c r="H193" s="199" t="s">
        <v>1741</v>
      </c>
      <c r="I193" s="199" t="s">
        <v>1679</v>
      </c>
      <c r="J193" s="199"/>
      <c r="K193" s="243"/>
    </row>
    <row r="194" spans="2:11" customFormat="1" ht="15" customHeight="1">
      <c r="B194" s="222"/>
      <c r="C194" s="256" t="s">
        <v>1742</v>
      </c>
      <c r="D194" s="199"/>
      <c r="E194" s="199"/>
      <c r="F194" s="220" t="s">
        <v>1650</v>
      </c>
      <c r="G194" s="199"/>
      <c r="H194" s="199" t="s">
        <v>1743</v>
      </c>
      <c r="I194" s="199" t="s">
        <v>1679</v>
      </c>
      <c r="J194" s="199"/>
      <c r="K194" s="243"/>
    </row>
    <row r="195" spans="2:11" customFormat="1" ht="15" customHeight="1">
      <c r="B195" s="249"/>
      <c r="C195" s="264"/>
      <c r="D195" s="229"/>
      <c r="E195" s="229"/>
      <c r="F195" s="229"/>
      <c r="G195" s="229"/>
      <c r="H195" s="229"/>
      <c r="I195" s="229"/>
      <c r="J195" s="229"/>
      <c r="K195" s="250"/>
    </row>
    <row r="196" spans="2:11" customFormat="1" ht="18.75" customHeight="1">
      <c r="B196" s="231"/>
      <c r="C196" s="241"/>
      <c r="D196" s="241"/>
      <c r="E196" s="241"/>
      <c r="F196" s="251"/>
      <c r="G196" s="241"/>
      <c r="H196" s="241"/>
      <c r="I196" s="241"/>
      <c r="J196" s="241"/>
      <c r="K196" s="231"/>
    </row>
    <row r="197" spans="2:11" customFormat="1" ht="18.75" customHeight="1">
      <c r="B197" s="231"/>
      <c r="C197" s="241"/>
      <c r="D197" s="241"/>
      <c r="E197" s="241"/>
      <c r="F197" s="251"/>
      <c r="G197" s="241"/>
      <c r="H197" s="241"/>
      <c r="I197" s="241"/>
      <c r="J197" s="241"/>
      <c r="K197" s="231"/>
    </row>
    <row r="198" spans="2:11" customFormat="1" ht="18.75" customHeight="1">
      <c r="B198" s="206"/>
      <c r="C198" s="206"/>
      <c r="D198" s="206"/>
      <c r="E198" s="206"/>
      <c r="F198" s="206"/>
      <c r="G198" s="206"/>
      <c r="H198" s="206"/>
      <c r="I198" s="206"/>
      <c r="J198" s="206"/>
      <c r="K198" s="206"/>
    </row>
    <row r="199" spans="2:11" customFormat="1" ht="12">
      <c r="B199" s="188"/>
      <c r="C199" s="189"/>
      <c r="D199" s="189"/>
      <c r="E199" s="189"/>
      <c r="F199" s="189"/>
      <c r="G199" s="189"/>
      <c r="H199" s="189"/>
      <c r="I199" s="189"/>
      <c r="J199" s="189"/>
      <c r="K199" s="190"/>
    </row>
    <row r="200" spans="2:11" customFormat="1" ht="20.5">
      <c r="B200" s="191"/>
      <c r="C200" s="315" t="s">
        <v>1744</v>
      </c>
      <c r="D200" s="315"/>
      <c r="E200" s="315"/>
      <c r="F200" s="315"/>
      <c r="G200" s="315"/>
      <c r="H200" s="315"/>
      <c r="I200" s="315"/>
      <c r="J200" s="315"/>
      <c r="K200" s="192"/>
    </row>
    <row r="201" spans="2:11" customFormat="1" ht="25.5" customHeight="1">
      <c r="B201" s="191"/>
      <c r="C201" s="265" t="s">
        <v>1745</v>
      </c>
      <c r="D201" s="265"/>
      <c r="E201" s="265"/>
      <c r="F201" s="265" t="s">
        <v>1746</v>
      </c>
      <c r="G201" s="266"/>
      <c r="H201" s="318" t="s">
        <v>1747</v>
      </c>
      <c r="I201" s="318"/>
      <c r="J201" s="318"/>
      <c r="K201" s="192"/>
    </row>
    <row r="202" spans="2:11" customFormat="1" ht="5.25" customHeight="1">
      <c r="B202" s="222"/>
      <c r="C202" s="217"/>
      <c r="D202" s="217"/>
      <c r="E202" s="217"/>
      <c r="F202" s="217"/>
      <c r="G202" s="241"/>
      <c r="H202" s="217"/>
      <c r="I202" s="217"/>
      <c r="J202" s="217"/>
      <c r="K202" s="243"/>
    </row>
    <row r="203" spans="2:11" customFormat="1" ht="15" customHeight="1">
      <c r="B203" s="222"/>
      <c r="C203" s="199" t="s">
        <v>1737</v>
      </c>
      <c r="D203" s="199"/>
      <c r="E203" s="199"/>
      <c r="F203" s="220" t="s">
        <v>43</v>
      </c>
      <c r="G203" s="199"/>
      <c r="H203" s="319" t="s">
        <v>1748</v>
      </c>
      <c r="I203" s="319"/>
      <c r="J203" s="319"/>
      <c r="K203" s="243"/>
    </row>
    <row r="204" spans="2:11" customFormat="1" ht="15" customHeight="1">
      <c r="B204" s="222"/>
      <c r="C204" s="199"/>
      <c r="D204" s="199"/>
      <c r="E204" s="199"/>
      <c r="F204" s="220" t="s">
        <v>44</v>
      </c>
      <c r="G204" s="199"/>
      <c r="H204" s="319" t="s">
        <v>1749</v>
      </c>
      <c r="I204" s="319"/>
      <c r="J204" s="319"/>
      <c r="K204" s="243"/>
    </row>
    <row r="205" spans="2:11" customFormat="1" ht="15" customHeight="1">
      <c r="B205" s="222"/>
      <c r="C205" s="199"/>
      <c r="D205" s="199"/>
      <c r="E205" s="199"/>
      <c r="F205" s="220" t="s">
        <v>47</v>
      </c>
      <c r="G205" s="199"/>
      <c r="H205" s="319" t="s">
        <v>1750</v>
      </c>
      <c r="I205" s="319"/>
      <c r="J205" s="319"/>
      <c r="K205" s="243"/>
    </row>
    <row r="206" spans="2:11" customFormat="1" ht="15" customHeight="1">
      <c r="B206" s="222"/>
      <c r="C206" s="199"/>
      <c r="D206" s="199"/>
      <c r="E206" s="199"/>
      <c r="F206" s="220" t="s">
        <v>45</v>
      </c>
      <c r="G206" s="199"/>
      <c r="H206" s="319" t="s">
        <v>1751</v>
      </c>
      <c r="I206" s="319"/>
      <c r="J206" s="319"/>
      <c r="K206" s="243"/>
    </row>
    <row r="207" spans="2:11" customFormat="1" ht="15" customHeight="1">
      <c r="B207" s="222"/>
      <c r="C207" s="199"/>
      <c r="D207" s="199"/>
      <c r="E207" s="199"/>
      <c r="F207" s="220" t="s">
        <v>46</v>
      </c>
      <c r="G207" s="199"/>
      <c r="H207" s="319" t="s">
        <v>1752</v>
      </c>
      <c r="I207" s="319"/>
      <c r="J207" s="319"/>
      <c r="K207" s="243"/>
    </row>
    <row r="208" spans="2:11" customFormat="1" ht="15" customHeight="1">
      <c r="B208" s="222"/>
      <c r="C208" s="199"/>
      <c r="D208" s="199"/>
      <c r="E208" s="199"/>
      <c r="F208" s="220"/>
      <c r="G208" s="199"/>
      <c r="H208" s="199"/>
      <c r="I208" s="199"/>
      <c r="J208" s="199"/>
      <c r="K208" s="243"/>
    </row>
    <row r="209" spans="2:11" customFormat="1" ht="15" customHeight="1">
      <c r="B209" s="222"/>
      <c r="C209" s="199" t="s">
        <v>1691</v>
      </c>
      <c r="D209" s="199"/>
      <c r="E209" s="199"/>
      <c r="F209" s="220" t="s">
        <v>79</v>
      </c>
      <c r="G209" s="199"/>
      <c r="H209" s="319" t="s">
        <v>1753</v>
      </c>
      <c r="I209" s="319"/>
      <c r="J209" s="319"/>
      <c r="K209" s="243"/>
    </row>
    <row r="210" spans="2:11" customFormat="1" ht="15" customHeight="1">
      <c r="B210" s="222"/>
      <c r="C210" s="199"/>
      <c r="D210" s="199"/>
      <c r="E210" s="199"/>
      <c r="F210" s="220" t="s">
        <v>1588</v>
      </c>
      <c r="G210" s="199"/>
      <c r="H210" s="319" t="s">
        <v>1589</v>
      </c>
      <c r="I210" s="319"/>
      <c r="J210" s="319"/>
      <c r="K210" s="243"/>
    </row>
    <row r="211" spans="2:11" customFormat="1" ht="15" customHeight="1">
      <c r="B211" s="222"/>
      <c r="C211" s="199"/>
      <c r="D211" s="199"/>
      <c r="E211" s="199"/>
      <c r="F211" s="220" t="s">
        <v>1586</v>
      </c>
      <c r="G211" s="199"/>
      <c r="H211" s="319" t="s">
        <v>1754</v>
      </c>
      <c r="I211" s="319"/>
      <c r="J211" s="319"/>
      <c r="K211" s="243"/>
    </row>
    <row r="212" spans="2:11" customFormat="1" ht="15" customHeight="1">
      <c r="B212" s="267"/>
      <c r="C212" s="199"/>
      <c r="D212" s="199"/>
      <c r="E212" s="199"/>
      <c r="F212" s="220" t="s">
        <v>1590</v>
      </c>
      <c r="G212" s="256"/>
      <c r="H212" s="320" t="s">
        <v>1591</v>
      </c>
      <c r="I212" s="320"/>
      <c r="J212" s="320"/>
      <c r="K212" s="268"/>
    </row>
    <row r="213" spans="2:11" customFormat="1" ht="15" customHeight="1">
      <c r="B213" s="267"/>
      <c r="C213" s="199"/>
      <c r="D213" s="199"/>
      <c r="E213" s="199"/>
      <c r="F213" s="220" t="s">
        <v>598</v>
      </c>
      <c r="G213" s="256"/>
      <c r="H213" s="320" t="s">
        <v>1051</v>
      </c>
      <c r="I213" s="320"/>
      <c r="J213" s="320"/>
      <c r="K213" s="268"/>
    </row>
    <row r="214" spans="2:11" customFormat="1" ht="15" customHeight="1">
      <c r="B214" s="267"/>
      <c r="C214" s="199"/>
      <c r="D214" s="199"/>
      <c r="E214" s="199"/>
      <c r="F214" s="220"/>
      <c r="G214" s="256"/>
      <c r="H214" s="247"/>
      <c r="I214" s="247"/>
      <c r="J214" s="247"/>
      <c r="K214" s="268"/>
    </row>
    <row r="215" spans="2:11" customFormat="1" ht="15" customHeight="1">
      <c r="B215" s="267"/>
      <c r="C215" s="199" t="s">
        <v>1715</v>
      </c>
      <c r="D215" s="199"/>
      <c r="E215" s="199"/>
      <c r="F215" s="220">
        <v>1</v>
      </c>
      <c r="G215" s="256"/>
      <c r="H215" s="320" t="s">
        <v>1755</v>
      </c>
      <c r="I215" s="320"/>
      <c r="J215" s="320"/>
      <c r="K215" s="268"/>
    </row>
    <row r="216" spans="2:11" customFormat="1" ht="15" customHeight="1">
      <c r="B216" s="267"/>
      <c r="C216" s="199"/>
      <c r="D216" s="199"/>
      <c r="E216" s="199"/>
      <c r="F216" s="220">
        <v>2</v>
      </c>
      <c r="G216" s="256"/>
      <c r="H216" s="320" t="s">
        <v>1756</v>
      </c>
      <c r="I216" s="320"/>
      <c r="J216" s="320"/>
      <c r="K216" s="268"/>
    </row>
    <row r="217" spans="2:11" customFormat="1" ht="15" customHeight="1">
      <c r="B217" s="267"/>
      <c r="C217" s="199"/>
      <c r="D217" s="199"/>
      <c r="E217" s="199"/>
      <c r="F217" s="220">
        <v>3</v>
      </c>
      <c r="G217" s="256"/>
      <c r="H217" s="320" t="s">
        <v>1757</v>
      </c>
      <c r="I217" s="320"/>
      <c r="J217" s="320"/>
      <c r="K217" s="268"/>
    </row>
    <row r="218" spans="2:11" customFormat="1" ht="15" customHeight="1">
      <c r="B218" s="267"/>
      <c r="C218" s="199"/>
      <c r="D218" s="199"/>
      <c r="E218" s="199"/>
      <c r="F218" s="220">
        <v>4</v>
      </c>
      <c r="G218" s="256"/>
      <c r="H218" s="320" t="s">
        <v>1758</v>
      </c>
      <c r="I218" s="320"/>
      <c r="J218" s="320"/>
      <c r="K218" s="268"/>
    </row>
    <row r="219" spans="2:11" customFormat="1" ht="12.75" customHeight="1">
      <c r="B219" s="269"/>
      <c r="C219" s="270"/>
      <c r="D219" s="270"/>
      <c r="E219" s="270"/>
      <c r="F219" s="270"/>
      <c r="G219" s="270"/>
      <c r="H219" s="270"/>
      <c r="I219" s="270"/>
      <c r="J219" s="270"/>
      <c r="K219" s="27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01 - ASŘ</vt:lpstr>
      <vt:lpstr>SO-01.1 - Vytápění</vt:lpstr>
      <vt:lpstr>SO-01.2 - ZTI</vt:lpstr>
      <vt:lpstr>SO-01.3 - VZT</vt:lpstr>
      <vt:lpstr>SO-01.4 - SILNOPROUD</vt:lpstr>
      <vt:lpstr>SO-01.5 - GASTRO</vt:lpstr>
      <vt:lpstr>VRN - Vedlejší rozpočtové...</vt:lpstr>
      <vt:lpstr>Pokyny pro vyplnění</vt:lpstr>
      <vt:lpstr>'01 - ASŘ'!Názvy_tisku</vt:lpstr>
      <vt:lpstr>'Rekapitulace stavby'!Názvy_tisku</vt:lpstr>
      <vt:lpstr>'SO-01.1 - Vytápění'!Názvy_tisku</vt:lpstr>
      <vt:lpstr>'SO-01.2 - ZTI'!Názvy_tisku</vt:lpstr>
      <vt:lpstr>'SO-01.3 - VZT'!Názvy_tisku</vt:lpstr>
      <vt:lpstr>'SO-01.4 - SILNOPROUD'!Názvy_tisku</vt:lpstr>
      <vt:lpstr>'SO-01.5 - GASTRO'!Názvy_tisku</vt:lpstr>
      <vt:lpstr>'VRN - Vedlejší rozpočtové...'!Názvy_tisku</vt:lpstr>
      <vt:lpstr>'01 - ASŘ'!Oblast_tisku</vt:lpstr>
      <vt:lpstr>'Pokyny pro vyplnění'!Oblast_tisku</vt:lpstr>
      <vt:lpstr>'Rekapitulace stavby'!Oblast_tisku</vt:lpstr>
      <vt:lpstr>'SO-01.1 - Vytápění'!Oblast_tisku</vt:lpstr>
      <vt:lpstr>'SO-01.2 - ZTI'!Oblast_tisku</vt:lpstr>
      <vt:lpstr>'SO-01.3 - VZT'!Oblast_tisku</vt:lpstr>
      <vt:lpstr>'SO-01.4 - SILNOPROUD'!Oblast_tisku</vt:lpstr>
      <vt:lpstr>'SO-01.5 - GASTRO'!Oblast_tisku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DESKTOP-272HBHE\Uzivatel</dc:creator>
  <cp:lastModifiedBy>Jan Švík</cp:lastModifiedBy>
  <dcterms:created xsi:type="dcterms:W3CDTF">2026-01-27T13:16:40Z</dcterms:created>
  <dcterms:modified xsi:type="dcterms:W3CDTF">2026-01-28T07:56:05Z</dcterms:modified>
</cp:coreProperties>
</file>